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k国民健康保険税\n年度別データ\R6(2024)\ホームページ\"/>
    </mc:Choice>
  </mc:AlternateContent>
  <bookViews>
    <workbookView xWindow="150" yWindow="60" windowWidth="18315" windowHeight="11655"/>
  </bookViews>
  <sheets>
    <sheet name="国民健康保険税の試算" sheetId="1" r:id="rId1"/>
  </sheets>
  <calcPr calcId="162913"/>
</workbook>
</file>

<file path=xl/calcChain.xml><?xml version="1.0" encoding="utf-8"?>
<calcChain xmlns="http://schemas.openxmlformats.org/spreadsheetml/2006/main">
  <c r="I39" i="1" l="1"/>
  <c r="B5" i="1" l="1"/>
  <c r="B10" i="1"/>
  <c r="B9" i="1"/>
  <c r="B2" i="1"/>
  <c r="C20" i="1" l="1"/>
  <c r="C21" i="1" s="1"/>
  <c r="F20" i="1"/>
  <c r="F23" i="1" l="1"/>
  <c r="G23" i="1"/>
  <c r="H23" i="1"/>
  <c r="I23" i="1"/>
  <c r="J23" i="1"/>
  <c r="K23" i="1"/>
  <c r="L23" i="1"/>
  <c r="M23" i="1"/>
  <c r="N23" i="1"/>
  <c r="O23" i="1"/>
  <c r="P23" i="1"/>
  <c r="Q23" i="1"/>
  <c r="R23" i="1"/>
  <c r="S23" i="1"/>
  <c r="T23" i="1"/>
  <c r="U23" i="1"/>
  <c r="V23" i="1"/>
  <c r="W23" i="1"/>
  <c r="X23" i="1"/>
  <c r="Y23" i="1"/>
  <c r="Z23" i="1"/>
  <c r="AA23" i="1"/>
  <c r="AB23" i="1"/>
  <c r="AC23" i="1"/>
  <c r="AD23" i="1"/>
  <c r="AE23" i="1"/>
  <c r="AF23" i="1"/>
  <c r="C23" i="1"/>
  <c r="E23" i="1" l="1"/>
  <c r="D23" i="1"/>
  <c r="AI23" i="1" l="1"/>
  <c r="C31" i="1" s="1"/>
  <c r="L31" i="1" l="1"/>
  <c r="B8" i="1"/>
  <c r="I20" i="1" l="1"/>
  <c r="L20" i="1"/>
  <c r="L21" i="1" s="1"/>
  <c r="O20" i="1"/>
  <c r="O21" i="1" s="1"/>
  <c r="R20" i="1"/>
  <c r="R21" i="1" s="1"/>
  <c r="U20" i="1"/>
  <c r="U21" i="1" s="1"/>
  <c r="X20" i="1"/>
  <c r="X21" i="1" s="1"/>
  <c r="AA20" i="1"/>
  <c r="AA21" i="1" s="1"/>
  <c r="AD20" i="1"/>
  <c r="AD21" i="1" s="1"/>
  <c r="I21" i="1" l="1"/>
  <c r="F21" i="1"/>
  <c r="C28" i="1" l="1"/>
  <c r="U28" i="1"/>
  <c r="L28" i="1"/>
  <c r="AG42" i="1"/>
  <c r="U30" i="1" s="1"/>
  <c r="AH42" i="1"/>
  <c r="C33" i="1" l="1"/>
  <c r="L30" i="1"/>
  <c r="L32" i="1" s="1"/>
  <c r="U33" i="1"/>
  <c r="C30" i="1"/>
  <c r="C32" i="1" s="1"/>
  <c r="L33" i="1"/>
  <c r="L35" i="1" l="1"/>
  <c r="C35" i="1" l="1"/>
  <c r="G46" i="1" l="1"/>
  <c r="B39" i="1" l="1"/>
  <c r="R39" i="1"/>
  <c r="U34" i="1" l="1"/>
  <c r="U35" i="1" l="1"/>
  <c r="U36" i="1" s="1"/>
  <c r="L36" i="1"/>
  <c r="C36" i="1"/>
  <c r="C29" i="1" l="1"/>
  <c r="U32" i="1"/>
  <c r="L34" i="1" l="1"/>
  <c r="C34" i="1"/>
  <c r="C37" i="1" s="1"/>
  <c r="U29" i="1"/>
  <c r="L29" i="1"/>
  <c r="U37" i="1" l="1"/>
  <c r="L37" i="1"/>
  <c r="I42" i="1" l="1"/>
  <c r="X42" i="1" s="1"/>
  <c r="W44" i="1" s="1"/>
  <c r="G44" i="1" l="1"/>
</calcChain>
</file>

<file path=xl/sharedStrings.xml><?xml version="1.0" encoding="utf-8"?>
<sst xmlns="http://schemas.openxmlformats.org/spreadsheetml/2006/main" count="166" uniqueCount="70">
  <si>
    <t>お名前</t>
    <rPh sb="1" eb="3">
      <t>ナマエ</t>
    </rPh>
    <phoneticPr fontId="1"/>
  </si>
  <si>
    <t>Ａさん</t>
    <phoneticPr fontId="1"/>
  </si>
  <si>
    <t>Ｂさん</t>
    <phoneticPr fontId="1"/>
  </si>
  <si>
    <t>Ｃさん</t>
    <phoneticPr fontId="1"/>
  </si>
  <si>
    <t>Ｄさん</t>
    <phoneticPr fontId="1"/>
  </si>
  <si>
    <t>Ｅさん</t>
    <phoneticPr fontId="1"/>
  </si>
  <si>
    <t>Ｆさん</t>
    <phoneticPr fontId="1"/>
  </si>
  <si>
    <t>Ｇさん</t>
    <phoneticPr fontId="1"/>
  </si>
  <si>
    <t>Ｈさん</t>
    <phoneticPr fontId="1"/>
  </si>
  <si>
    <t>Ｉさん</t>
    <phoneticPr fontId="1"/>
  </si>
  <si>
    <t>Ｊさん</t>
    <phoneticPr fontId="1"/>
  </si>
  <si>
    <t>所得割</t>
    <rPh sb="0" eb="2">
      <t>ショトク</t>
    </rPh>
    <rPh sb="2" eb="3">
      <t>ワリ</t>
    </rPh>
    <phoneticPr fontId="1"/>
  </si>
  <si>
    <t>平等割</t>
    <rPh sb="0" eb="2">
      <t>ビョウドウ</t>
    </rPh>
    <rPh sb="2" eb="3">
      <t>ワリ</t>
    </rPh>
    <phoneticPr fontId="1"/>
  </si>
  <si>
    <t>合計</t>
    <rPh sb="0" eb="2">
      <t>ゴウケイ</t>
    </rPh>
    <phoneticPr fontId="1"/>
  </si>
  <si>
    <t>円</t>
    <rPh sb="0" eb="1">
      <t>エン</t>
    </rPh>
    <phoneticPr fontId="1"/>
  </si>
  <si>
    <t>（医療費分）</t>
    <rPh sb="1" eb="4">
      <t>イリョウヒ</t>
    </rPh>
    <rPh sb="4" eb="5">
      <t>ブン</t>
    </rPh>
    <phoneticPr fontId="1"/>
  </si>
  <si>
    <t>（支援金分）</t>
    <rPh sb="1" eb="4">
      <t>シエンキン</t>
    </rPh>
    <rPh sb="4" eb="5">
      <t>ブン</t>
    </rPh>
    <phoneticPr fontId="1"/>
  </si>
  <si>
    <t>（介護保険分）</t>
    <rPh sb="1" eb="3">
      <t>カイゴ</t>
    </rPh>
    <rPh sb="3" eb="5">
      <t>ホケン</t>
    </rPh>
    <rPh sb="5" eb="6">
      <t>ブン</t>
    </rPh>
    <phoneticPr fontId="1"/>
  </si>
  <si>
    <t>（医療費分＋支援金分＋介護保険分）</t>
    <rPh sb="1" eb="4">
      <t>イリョウヒ</t>
    </rPh>
    <rPh sb="4" eb="5">
      <t>ブン</t>
    </rPh>
    <rPh sb="6" eb="9">
      <t>シエンキン</t>
    </rPh>
    <rPh sb="9" eb="10">
      <t>ブン</t>
    </rPh>
    <rPh sb="11" eb="13">
      <t>カイゴ</t>
    </rPh>
    <rPh sb="13" eb="15">
      <t>ホケン</t>
    </rPh>
    <rPh sb="15" eb="16">
      <t>ブン</t>
    </rPh>
    <phoneticPr fontId="1"/>
  </si>
  <si>
    <t>月額</t>
    <rPh sb="0" eb="2">
      <t>ゲツガク</t>
    </rPh>
    <phoneticPr fontId="1"/>
  </si>
  <si>
    <t>合計</t>
    <rPh sb="0" eb="2">
      <t>ゴウケイ</t>
    </rPh>
    <phoneticPr fontId="1"/>
  </si>
  <si>
    <t>※年度の途中で加入された場合は、月額に加入月数を掛けてください。</t>
    <rPh sb="1" eb="3">
      <t>ネンド</t>
    </rPh>
    <rPh sb="4" eb="6">
      <t>トチュウ</t>
    </rPh>
    <rPh sb="7" eb="9">
      <t>カニュウ</t>
    </rPh>
    <rPh sb="12" eb="14">
      <t>バアイ</t>
    </rPh>
    <rPh sb="16" eb="18">
      <t>ゲツガク</t>
    </rPh>
    <rPh sb="19" eb="21">
      <t>カニュウ</t>
    </rPh>
    <rPh sb="21" eb="23">
      <t>ゲッスウ</t>
    </rPh>
    <rPh sb="24" eb="25">
      <t>カ</t>
    </rPh>
    <phoneticPr fontId="1"/>
  </si>
  <si>
    <t xml:space="preserve">※低所得者の軽減については、一定の要件を満たす必要があるため対応していません。
</t>
    <rPh sb="1" eb="5">
      <t>テイショトクシャ</t>
    </rPh>
    <rPh sb="6" eb="8">
      <t>ケイゲン</t>
    </rPh>
    <rPh sb="14" eb="16">
      <t>イッテイ</t>
    </rPh>
    <rPh sb="17" eb="19">
      <t>ヨウケン</t>
    </rPh>
    <rPh sb="20" eb="21">
      <t>ミ</t>
    </rPh>
    <rPh sb="23" eb="25">
      <t>ヒツヨウ</t>
    </rPh>
    <rPh sb="30" eb="32">
      <t>タイオウ</t>
    </rPh>
    <phoneticPr fontId="1"/>
  </si>
  <si>
    <t>総所得金額</t>
    <rPh sb="0" eb="1">
      <t>ソウ</t>
    </rPh>
    <rPh sb="1" eb="3">
      <t>ショトク</t>
    </rPh>
    <rPh sb="3" eb="5">
      <t>キンガク</t>
    </rPh>
    <phoneticPr fontId="1"/>
  </si>
  <si>
    <t>国民健康保険年税額</t>
    <rPh sb="0" eb="2">
      <t>コクミン</t>
    </rPh>
    <rPh sb="2" eb="4">
      <t>ケンコウ</t>
    </rPh>
    <rPh sb="4" eb="6">
      <t>ホケン</t>
    </rPh>
    <rPh sb="6" eb="9">
      <t>ネンゼイガク</t>
    </rPh>
    <phoneticPr fontId="1"/>
  </si>
  <si>
    <t>円</t>
    <rPh sb="0" eb="1">
      <t>エン</t>
    </rPh>
    <phoneticPr fontId="1"/>
  </si>
  <si>
    <t>　40歳から64歳の方のみ</t>
    <rPh sb="3" eb="4">
      <t>サイ</t>
    </rPh>
    <rPh sb="8" eb="9">
      <t>サイ</t>
    </rPh>
    <rPh sb="10" eb="11">
      <t>カタ</t>
    </rPh>
    <phoneticPr fontId="1"/>
  </si>
  <si>
    <t>所得割率</t>
    <rPh sb="0" eb="2">
      <t>ショトク</t>
    </rPh>
    <rPh sb="2" eb="3">
      <t>ワリ</t>
    </rPh>
    <rPh sb="3" eb="4">
      <t>リツ</t>
    </rPh>
    <phoneticPr fontId="1"/>
  </si>
  <si>
    <t>均等割額</t>
    <rPh sb="0" eb="3">
      <t>キントウワ</t>
    </rPh>
    <rPh sb="3" eb="4">
      <t>ガク</t>
    </rPh>
    <phoneticPr fontId="1"/>
  </si>
  <si>
    <t>平等割額</t>
    <rPh sb="0" eb="2">
      <t>ビョウドウ</t>
    </rPh>
    <rPh sb="2" eb="3">
      <t>ワリ</t>
    </rPh>
    <rPh sb="3" eb="4">
      <t>ガク</t>
    </rPh>
    <phoneticPr fontId="1"/>
  </si>
  <si>
    <t>均等割率</t>
    <rPh sb="0" eb="3">
      <t>キントウワ</t>
    </rPh>
    <rPh sb="3" eb="4">
      <t>リツ</t>
    </rPh>
    <phoneticPr fontId="1"/>
  </si>
  <si>
    <t>平等割率</t>
    <rPh sb="0" eb="2">
      <t>ビョウドウ</t>
    </rPh>
    <rPh sb="2" eb="3">
      <t>ワリ</t>
    </rPh>
    <rPh sb="3" eb="4">
      <t>リツ</t>
    </rPh>
    <phoneticPr fontId="1"/>
  </si>
  <si>
    <t>均等割額</t>
    <rPh sb="0" eb="3">
      <t>キントウワリ</t>
    </rPh>
    <rPh sb="3" eb="4">
      <t>ガク</t>
    </rPh>
    <phoneticPr fontId="1"/>
  </si>
  <si>
    <t>限度額</t>
    <rPh sb="0" eb="2">
      <t>ゲンド</t>
    </rPh>
    <rPh sb="2" eb="3">
      <t>ガク</t>
    </rPh>
    <phoneticPr fontId="1"/>
  </si>
  <si>
    <t>対象年度</t>
    <rPh sb="0" eb="2">
      <t>タイショウ</t>
    </rPh>
    <rPh sb="2" eb="4">
      <t>ネンド</t>
    </rPh>
    <phoneticPr fontId="1"/>
  </si>
  <si>
    <t>《計算方法》</t>
  </si>
  <si>
    <t>↑</t>
    <phoneticPr fontId="1"/>
  </si>
  <si>
    <t>色が付いているところを入力</t>
    <rPh sb="0" eb="1">
      <t>イロ</t>
    </rPh>
    <rPh sb="2" eb="3">
      <t>ツ</t>
    </rPh>
    <rPh sb="11" eb="13">
      <t>ニュウリョク</t>
    </rPh>
    <phoneticPr fontId="1"/>
  </si>
  <si>
    <t>←</t>
    <phoneticPr fontId="1"/>
  </si>
  <si>
    <t>非表示にする</t>
    <rPh sb="0" eb="3">
      <t>ヒヒョウジ</t>
    </rPh>
    <phoneticPr fontId="1"/>
  </si>
  <si>
    <t xml:space="preserve">   退職等による減免については、一定の要件を満たす場合、納期限までの申請により減額されます。</t>
    <rPh sb="3" eb="5">
      <t>タイショク</t>
    </rPh>
    <rPh sb="5" eb="6">
      <t>トウ</t>
    </rPh>
    <rPh sb="9" eb="11">
      <t>ゲンメン</t>
    </rPh>
    <rPh sb="17" eb="19">
      <t>イッテイ</t>
    </rPh>
    <rPh sb="20" eb="22">
      <t>ヨウケン</t>
    </rPh>
    <rPh sb="23" eb="24">
      <t>ミ</t>
    </rPh>
    <rPh sb="26" eb="28">
      <t>バアイ</t>
    </rPh>
    <rPh sb="29" eb="32">
      <t>ノウキゲン</t>
    </rPh>
    <rPh sb="35" eb="37">
      <t>シンセイ</t>
    </rPh>
    <rPh sb="40" eb="42">
      <t>ゲンガク</t>
    </rPh>
    <phoneticPr fontId="1"/>
  </si>
  <si>
    <t>平等割額</t>
    <rPh sb="0" eb="2">
      <t>ビョウドウ</t>
    </rPh>
    <rPh sb="2" eb="3">
      <t>ワリ</t>
    </rPh>
    <rPh sb="3" eb="4">
      <t>ガク</t>
    </rPh>
    <phoneticPr fontId="1"/>
  </si>
  <si>
    <t>円</t>
    <rPh sb="0" eb="1">
      <t>エン</t>
    </rPh>
    <phoneticPr fontId="1"/>
  </si>
  <si>
    <t>生年月日（西暦）</t>
    <rPh sb="0" eb="4">
      <t>セイネンガッピ</t>
    </rPh>
    <rPh sb="5" eb="7">
      <t>セイレキ</t>
    </rPh>
    <phoneticPr fontId="1"/>
  </si>
  <si>
    <t>年</t>
    <rPh sb="0" eb="1">
      <t>ネン</t>
    </rPh>
    <phoneticPr fontId="1"/>
  </si>
  <si>
    <t>月</t>
    <rPh sb="0" eb="1">
      <t>ツキ</t>
    </rPh>
    <phoneticPr fontId="1"/>
  </si>
  <si>
    <t>日</t>
    <rPh sb="0" eb="1">
      <t>ヒ</t>
    </rPh>
    <phoneticPr fontId="1"/>
  </si>
  <si>
    <t>4/1時点の年齢</t>
    <rPh sb="3" eb="5">
      <t>ジテン</t>
    </rPh>
    <rPh sb="6" eb="8">
      <t>ネンレイ</t>
    </rPh>
    <phoneticPr fontId="1"/>
  </si>
  <si>
    <t>基準日</t>
    <rPh sb="0" eb="3">
      <t>キジュンビ</t>
    </rPh>
    <phoneticPr fontId="1"/>
  </si>
  <si>
    <t>未就学基準日</t>
    <rPh sb="0" eb="3">
      <t>ミシュウガク</t>
    </rPh>
    <rPh sb="3" eb="6">
      <t>キジュンビ</t>
    </rPh>
    <phoneticPr fontId="1"/>
  </si>
  <si>
    <t>未就学児人数</t>
    <rPh sb="0" eb="4">
      <t>ミシュウガクジ</t>
    </rPh>
    <rPh sb="4" eb="6">
      <t>ニンズウ</t>
    </rPh>
    <phoneticPr fontId="1"/>
  </si>
  <si>
    <t>←年度ごとに修正</t>
    <rPh sb="1" eb="3">
      <t>ネンド</t>
    </rPh>
    <rPh sb="6" eb="8">
      <t>シュウセイ</t>
    </rPh>
    <phoneticPr fontId="1"/>
  </si>
  <si>
    <t>未就学児軽減額</t>
    <rPh sb="0" eb="4">
      <t>ミシュウガクジ</t>
    </rPh>
    <rPh sb="4" eb="7">
      <t>ケイゲンガク</t>
    </rPh>
    <phoneticPr fontId="1"/>
  </si>
  <si>
    <t>※年度の途中で加入者や加入人数が変わる場合は正しく試算ができません。</t>
    <rPh sb="1" eb="3">
      <t>ネンド</t>
    </rPh>
    <rPh sb="4" eb="6">
      <t>トチュウ</t>
    </rPh>
    <rPh sb="7" eb="10">
      <t>カニュウシャ</t>
    </rPh>
    <rPh sb="11" eb="15">
      <t>カニュウニンズウ</t>
    </rPh>
    <rPh sb="16" eb="17">
      <t>カ</t>
    </rPh>
    <rPh sb="19" eb="21">
      <t>バアイ</t>
    </rPh>
    <rPh sb="22" eb="23">
      <t>タダ</t>
    </rPh>
    <rPh sb="25" eb="27">
      <t>シサン</t>
    </rPh>
    <phoneticPr fontId="1"/>
  </si>
  <si>
    <t>所得割額</t>
    <rPh sb="0" eb="2">
      <t>ショトク</t>
    </rPh>
    <rPh sb="2" eb="3">
      <t>ワリ</t>
    </rPh>
    <rPh sb="3" eb="4">
      <t>ガク</t>
    </rPh>
    <phoneticPr fontId="1"/>
  </si>
  <si>
    <t>均等割額小計</t>
    <rPh sb="0" eb="3">
      <t>キントウワリ</t>
    </rPh>
    <rPh sb="3" eb="4">
      <t>ガク</t>
    </rPh>
    <rPh sb="4" eb="6">
      <t>ショウケイ</t>
    </rPh>
    <phoneticPr fontId="1"/>
  </si>
  <si>
    <r>
      <t>※</t>
    </r>
    <r>
      <rPr>
        <b/>
        <sz val="14"/>
        <color rgb="FFFF0000"/>
        <rFont val="ＭＳ Ｐゴシック"/>
        <family val="3"/>
        <charset val="128"/>
        <scheme val="minor"/>
      </rPr>
      <t>年度の途中で</t>
    </r>
    <r>
      <rPr>
        <b/>
        <sz val="14"/>
        <color theme="1"/>
        <rFont val="ＭＳ Ｐゴシック"/>
        <family val="3"/>
        <charset val="128"/>
        <scheme val="minor"/>
      </rPr>
      <t>40歳になり介護保険分が新たにかかる方、65歳になり介護保険分がかからなくなる方、</t>
    </r>
    <rPh sb="1" eb="3">
      <t>ネンド</t>
    </rPh>
    <rPh sb="4" eb="6">
      <t>トチュウ</t>
    </rPh>
    <rPh sb="9" eb="10">
      <t>サイ</t>
    </rPh>
    <rPh sb="13" eb="15">
      <t>カイゴ</t>
    </rPh>
    <rPh sb="15" eb="17">
      <t>ホケン</t>
    </rPh>
    <rPh sb="17" eb="18">
      <t>ブン</t>
    </rPh>
    <rPh sb="19" eb="20">
      <t>アラ</t>
    </rPh>
    <rPh sb="25" eb="26">
      <t>カタ</t>
    </rPh>
    <rPh sb="29" eb="30">
      <t>サイ</t>
    </rPh>
    <rPh sb="33" eb="35">
      <t>カイゴ</t>
    </rPh>
    <rPh sb="35" eb="37">
      <t>ホケン</t>
    </rPh>
    <rPh sb="37" eb="38">
      <t>ブン</t>
    </rPh>
    <phoneticPr fontId="1"/>
  </si>
  <si>
    <t>西暦</t>
    <rPh sb="0" eb="2">
      <t>セイレキ</t>
    </rPh>
    <phoneticPr fontId="1"/>
  </si>
  <si>
    <t>　 低所得者の軽減がこの試算表に対応していないため、未就学児軽減額は正しく試算ができないことがあります。</t>
    <rPh sb="26" eb="33">
      <t>ミシュウガクジケイゲンガク</t>
    </rPh>
    <rPh sb="34" eb="35">
      <t>タダ</t>
    </rPh>
    <rPh sb="37" eb="39">
      <t>シサン</t>
    </rPh>
    <phoneticPr fontId="1"/>
  </si>
  <si>
    <t>　 低所得による軽減対象者については、軽減後の均等割額の半額が減額されますが、</t>
    <rPh sb="2" eb="5">
      <t>テイショトク</t>
    </rPh>
    <rPh sb="8" eb="13">
      <t>ケイゲンタイショウシャ</t>
    </rPh>
    <rPh sb="19" eb="22">
      <t>ケイゲンゴ</t>
    </rPh>
    <rPh sb="23" eb="27">
      <t>キントウワリガク</t>
    </rPh>
    <rPh sb="28" eb="30">
      <t>ハンガク</t>
    </rPh>
    <rPh sb="31" eb="33">
      <t>ゲンガク</t>
    </rPh>
    <phoneticPr fontId="1"/>
  </si>
  <si>
    <t>円</t>
    <rPh sb="0" eb="1">
      <t>エン</t>
    </rPh>
    <phoneticPr fontId="1"/>
  </si>
  <si>
    <t>基礎控除額</t>
    <rPh sb="0" eb="4">
      <t>キソコウジョ</t>
    </rPh>
    <rPh sb="4" eb="5">
      <t>ガク</t>
    </rPh>
    <phoneticPr fontId="1"/>
  </si>
  <si>
    <t>59～68行を非表示にする</t>
    <rPh sb="5" eb="6">
      <t>ギョウ</t>
    </rPh>
    <rPh sb="7" eb="10">
      <t>ヒヒョウジ</t>
    </rPh>
    <phoneticPr fontId="1"/>
  </si>
  <si>
    <t>医療分</t>
    <rPh sb="0" eb="3">
      <t>イリョウブン</t>
    </rPh>
    <phoneticPr fontId="1"/>
  </si>
  <si>
    <t>支援分</t>
    <rPh sb="0" eb="3">
      <t>シエンブン</t>
    </rPh>
    <phoneticPr fontId="1"/>
  </si>
  <si>
    <t>介護分</t>
    <rPh sb="0" eb="3">
      <t>カイゴブン</t>
    </rPh>
    <phoneticPr fontId="1"/>
  </si>
  <si>
    <t>※令和４年度（2022年度）より未就学児の均等割額の半額が減額されます。</t>
    <rPh sb="1" eb="3">
      <t>レイワ</t>
    </rPh>
    <rPh sb="4" eb="6">
      <t>ネンド</t>
    </rPh>
    <rPh sb="11" eb="13">
      <t>ネンド</t>
    </rPh>
    <rPh sb="16" eb="20">
      <t>ミシュウガクジ</t>
    </rPh>
    <rPh sb="21" eb="25">
      <t>キントウワリガク</t>
    </rPh>
    <rPh sb="26" eb="28">
      <t>ハンガク</t>
    </rPh>
    <rPh sb="29" eb="31">
      <t>ゲンガク</t>
    </rPh>
    <phoneticPr fontId="1"/>
  </si>
  <si>
    <t xml:space="preserve"> 給与や年金の源泉徴収票が複数ある場合は、全ての所得金額を合計して入力してください。）</t>
    <rPh sb="1" eb="3">
      <t>キュウヨ</t>
    </rPh>
    <rPh sb="4" eb="6">
      <t>ネンキン</t>
    </rPh>
    <rPh sb="7" eb="12">
      <t>ゲンセンチョウシュウヒョウ</t>
    </rPh>
    <rPh sb="13" eb="15">
      <t>フクスウ</t>
    </rPh>
    <rPh sb="17" eb="19">
      <t>バアイ</t>
    </rPh>
    <rPh sb="21" eb="22">
      <t>スベ</t>
    </rPh>
    <rPh sb="24" eb="28">
      <t>ショトクキンガク</t>
    </rPh>
    <rPh sb="29" eb="31">
      <t>ゴウケイ</t>
    </rPh>
    <rPh sb="33" eb="35">
      <t>ニュウリョク</t>
    </rPh>
    <phoneticPr fontId="1"/>
  </si>
  <si>
    <t>（総所得金額欄には、源泉徴収票の所得金額や、確定申告書の⑫の欄の金額を記入してください。</t>
    <rPh sb="6" eb="7">
      <t>ラン</t>
    </rPh>
    <rPh sb="10" eb="15">
      <t>ゲンセンチョウシュウヒョウ</t>
    </rPh>
    <rPh sb="16" eb="20">
      <t>ショトクキンガク</t>
    </rPh>
    <rPh sb="22" eb="27">
      <t>カクテイシンコクショ</t>
    </rPh>
    <rPh sb="30" eb="31">
      <t>ラン</t>
    </rPh>
    <rPh sb="32" eb="34">
      <t>キンガク</t>
    </rPh>
    <rPh sb="35" eb="37">
      <t>キニュウ</t>
    </rPh>
    <phoneticPr fontId="1"/>
  </si>
  <si>
    <t xml:space="preserve">   75歳になり国民健康保険から後期高齢者医療保険に移行する方については対応しておりません。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</si>
</sst>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0"/>
  </numFmts>
  <fonts count="3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20"/>
      <color theme="1"/>
      <name val="ＭＳ Ｐゴシック"/>
      <family val="3"/>
      <charset val="128"/>
      <scheme val="minor"/>
    </font>
    <font>
      <sz val="24"/>
      <color rgb="FF00B0F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3"/>
      <color theme="1"/>
      <name val="ＭＳ Ｐゴシック"/>
      <family val="2"/>
      <charset val="128"/>
      <scheme val="minor"/>
    </font>
    <font>
      <b/>
      <sz val="18"/>
      <color theme="1"/>
      <name val="ＭＳ Ｐゴシック"/>
      <family val="3"/>
      <charset val="128"/>
      <scheme val="minor"/>
    </font>
    <font>
      <sz val="12"/>
      <color rgb="FFFF0000"/>
      <name val="ＭＳ Ｐゴシック"/>
      <family val="3"/>
      <charset val="128"/>
      <scheme val="minor"/>
    </font>
    <font>
      <sz val="12"/>
      <color rgb="FFFF0000"/>
      <name val="ＭＳ Ｐゴシック"/>
      <family val="2"/>
      <charset val="128"/>
      <scheme val="minor"/>
    </font>
    <font>
      <sz val="13"/>
      <name val="ＭＳ Ｐゴシック"/>
      <family val="3"/>
      <charset val="128"/>
      <scheme val="minor"/>
    </font>
    <font>
      <b/>
      <sz val="18"/>
      <name val="ＭＳ Ｐゴシック"/>
      <family val="3"/>
      <charset val="128"/>
      <scheme val="minor"/>
    </font>
    <font>
      <b/>
      <sz val="20"/>
      <name val="ＭＳ Ｐゴシック"/>
      <family val="3"/>
      <charset val="128"/>
      <scheme val="minor"/>
    </font>
    <font>
      <sz val="13"/>
      <color theme="1"/>
      <name val="ＭＳ Ｐゴシック"/>
      <family val="3"/>
      <charset val="128"/>
      <scheme val="minor"/>
    </font>
    <font>
      <sz val="18"/>
      <color theme="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1"/>
      <color rgb="FF00B0F0"/>
      <name val="ＭＳ Ｐゴシック"/>
      <family val="3"/>
      <charset val="128"/>
      <scheme val="minor"/>
    </font>
    <font>
      <sz val="28"/>
      <color rgb="FF00B0F0"/>
      <name val="ＭＳ Ｐゴシック"/>
      <family val="3"/>
      <charset val="128"/>
      <scheme val="minor"/>
    </font>
    <font>
      <sz val="18"/>
      <color theme="1"/>
      <name val="ＭＳ Ｐゴシック"/>
      <family val="3"/>
      <charset val="128"/>
      <scheme val="minor"/>
    </font>
    <font>
      <sz val="24"/>
      <color theme="1"/>
      <name val="ＭＳ Ｐゴシック"/>
      <family val="2"/>
      <charset val="128"/>
      <scheme val="minor"/>
    </font>
    <font>
      <sz val="48"/>
      <color theme="1"/>
      <name val="ＭＳ Ｐゴシック"/>
      <family val="2"/>
      <charset val="128"/>
      <scheme val="minor"/>
    </font>
    <font>
      <sz val="48"/>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4"/>
      <color rgb="FFFF0000"/>
      <name val="ＭＳ Ｐゴシック"/>
      <family val="3"/>
      <charset val="128"/>
      <scheme val="minor"/>
    </font>
    <font>
      <sz val="12"/>
      <color rgb="FF000000"/>
      <name val="ＭＳ Ｐゴシック"/>
      <family val="3"/>
      <charset val="128"/>
      <scheme val="minor"/>
    </font>
  </fonts>
  <fills count="11">
    <fill>
      <patternFill patternType="none"/>
    </fill>
    <fill>
      <patternFill patternType="gray125"/>
    </fill>
    <fill>
      <patternFill patternType="solid">
        <fgColor rgb="FFFFFF99"/>
        <bgColor indexed="64"/>
      </patternFill>
    </fill>
    <fill>
      <patternFill patternType="solid">
        <fgColor rgb="FFFFCC99"/>
        <bgColor indexed="64"/>
      </patternFill>
    </fill>
    <fill>
      <patternFill patternType="solid">
        <fgColor rgb="FFFFCCCC"/>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diagonalUp="1">
      <left style="thin">
        <color auto="1"/>
      </left>
      <right/>
      <top style="thin">
        <color auto="1"/>
      </top>
      <bottom style="thin">
        <color auto="1"/>
      </bottom>
      <diagonal style="thin">
        <color indexed="64"/>
      </diagonal>
    </border>
    <border diagonalUp="1">
      <left/>
      <right/>
      <top style="thin">
        <color auto="1"/>
      </top>
      <bottom style="thin">
        <color auto="1"/>
      </bottom>
      <diagonal style="thin">
        <color indexed="64"/>
      </diagonal>
    </border>
    <border diagonalUp="1">
      <left/>
      <right style="thin">
        <color auto="1"/>
      </right>
      <top style="thin">
        <color auto="1"/>
      </top>
      <bottom style="thin">
        <color auto="1"/>
      </bottom>
      <diagonal style="thin">
        <color indexed="64"/>
      </diagonal>
    </border>
    <border>
      <left style="thin">
        <color auto="1"/>
      </left>
      <right style="thin">
        <color auto="1"/>
      </right>
      <top style="thin">
        <color auto="1"/>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14">
    <xf numFmtId="0" fontId="0" fillId="0" borderId="0" xfId="0">
      <alignment vertical="center"/>
    </xf>
    <xf numFmtId="38" fontId="0" fillId="0" borderId="0" xfId="1" applyFont="1">
      <alignment vertical="center"/>
    </xf>
    <xf numFmtId="0" fontId="4" fillId="0" borderId="0" xfId="0" applyFont="1" applyAlignment="1">
      <alignment horizontal="center" vertical="center"/>
    </xf>
    <xf numFmtId="0" fontId="0" fillId="0" borderId="0" xfId="0" applyAlignment="1">
      <alignment vertical="center"/>
    </xf>
    <xf numFmtId="38" fontId="5" fillId="0" borderId="0" xfId="1" applyFont="1" applyAlignment="1">
      <alignment horizontal="center" vertical="center"/>
    </xf>
    <xf numFmtId="38" fontId="5" fillId="0" borderId="0" xfId="1" applyFont="1">
      <alignment vertical="center"/>
    </xf>
    <xf numFmtId="38" fontId="6" fillId="0" borderId="0" xfId="1" applyFont="1">
      <alignment vertical="center"/>
    </xf>
    <xf numFmtId="0" fontId="9" fillId="4" borderId="1" xfId="0" applyFont="1" applyFill="1" applyBorder="1" applyAlignment="1">
      <alignment horizontal="center" vertical="center"/>
    </xf>
    <xf numFmtId="38" fontId="9" fillId="4" borderId="1" xfId="1" applyFont="1" applyFill="1" applyBorder="1" applyAlignment="1">
      <alignment horizontal="center" vertical="center"/>
    </xf>
    <xf numFmtId="38" fontId="5" fillId="5" borderId="1" xfId="1" applyFont="1" applyFill="1" applyBorder="1" applyAlignment="1">
      <alignment horizontal="center" vertical="center"/>
    </xf>
    <xf numFmtId="0" fontId="0" fillId="0" borderId="0" xfId="0" applyFont="1">
      <alignment vertical="center"/>
    </xf>
    <xf numFmtId="38" fontId="5" fillId="8" borderId="1" xfId="1" applyFont="1" applyFill="1" applyBorder="1" applyAlignment="1">
      <alignment horizontal="center" vertical="center"/>
    </xf>
    <xf numFmtId="38" fontId="14" fillId="7" borderId="4" xfId="1" applyFont="1" applyFill="1" applyBorder="1" applyAlignment="1">
      <alignment vertical="center"/>
    </xf>
    <xf numFmtId="38" fontId="10" fillId="7" borderId="4" xfId="1" applyFont="1" applyFill="1" applyBorder="1" applyAlignment="1">
      <alignment vertical="center"/>
    </xf>
    <xf numFmtId="38" fontId="5" fillId="8" borderId="0" xfId="1" applyFont="1" applyFill="1">
      <alignment vertical="center"/>
    </xf>
    <xf numFmtId="38" fontId="0" fillId="8" borderId="0" xfId="1" applyFont="1" applyFill="1">
      <alignment vertical="center"/>
    </xf>
    <xf numFmtId="38" fontId="0" fillId="8" borderId="0" xfId="1" applyFont="1" applyFill="1" applyBorder="1">
      <alignment vertical="center"/>
    </xf>
    <xf numFmtId="38" fontId="19" fillId="8" borderId="0" xfId="1" applyFont="1" applyFill="1" applyBorder="1">
      <alignment vertical="center"/>
    </xf>
    <xf numFmtId="0" fontId="23" fillId="0" borderId="0" xfId="0" applyFont="1" applyAlignment="1">
      <alignment horizontal="center" vertical="center"/>
    </xf>
    <xf numFmtId="0" fontId="21" fillId="0" borderId="0" xfId="0" applyFont="1" applyAlignment="1">
      <alignment vertical="center"/>
    </xf>
    <xf numFmtId="0" fontId="0" fillId="0" borderId="1" xfId="0" applyBorder="1">
      <alignment vertical="center"/>
    </xf>
    <xf numFmtId="0" fontId="0" fillId="0" borderId="0" xfId="0" applyBorder="1">
      <alignment vertical="center"/>
    </xf>
    <xf numFmtId="0" fontId="24" fillId="0" borderId="0" xfId="0" applyFont="1">
      <alignment vertical="center"/>
    </xf>
    <xf numFmtId="0" fontId="17" fillId="0" borderId="0" xfId="0" applyFont="1" applyAlignment="1">
      <alignment horizontal="center" vertical="center"/>
    </xf>
    <xf numFmtId="0" fontId="24" fillId="0" borderId="0" xfId="0" applyFont="1" applyAlignment="1">
      <alignment horizontal="center" vertical="center"/>
    </xf>
    <xf numFmtId="0" fontId="0" fillId="8" borderId="0" xfId="0" applyFill="1">
      <alignment vertical="center"/>
    </xf>
    <xf numFmtId="38" fontId="0" fillId="8" borderId="0" xfId="1" applyFont="1" applyFill="1" applyAlignment="1">
      <alignment horizontal="center" vertical="center"/>
    </xf>
    <xf numFmtId="0" fontId="0" fillId="6" borderId="0" xfId="0" applyFill="1">
      <alignment vertical="center"/>
    </xf>
    <xf numFmtId="0" fontId="0" fillId="0" borderId="0" xfId="0" applyAlignment="1">
      <alignment vertical="center"/>
    </xf>
    <xf numFmtId="0" fontId="19" fillId="0" borderId="0" xfId="0" applyFont="1" applyAlignment="1">
      <alignment vertical="center"/>
    </xf>
    <xf numFmtId="0" fontId="22" fillId="6" borderId="0" xfId="0" applyFont="1" applyFill="1" applyAlignment="1">
      <alignment vertical="center"/>
    </xf>
    <xf numFmtId="0" fontId="0" fillId="0" borderId="0" xfId="0" applyAlignment="1">
      <alignment horizontal="center" vertical="center"/>
    </xf>
    <xf numFmtId="0" fontId="27" fillId="0" borderId="0" xfId="0" applyFont="1" applyAlignment="1">
      <alignment horizontal="center" vertical="center"/>
    </xf>
    <xf numFmtId="31" fontId="7" fillId="4" borderId="1" xfId="1" applyNumberFormat="1" applyFont="1" applyFill="1" applyBorder="1" applyAlignment="1" applyProtection="1">
      <alignment horizontal="center" vertical="center"/>
      <protection locked="0"/>
    </xf>
    <xf numFmtId="0" fontId="7" fillId="2" borderId="1" xfId="1" applyNumberFormat="1" applyFont="1" applyFill="1" applyBorder="1" applyAlignment="1" applyProtection="1">
      <alignment horizontal="center" vertical="center"/>
      <protection locked="0"/>
    </xf>
    <xf numFmtId="0" fontId="0" fillId="0" borderId="0" xfId="0" applyBorder="1" applyAlignment="1">
      <alignment vertical="center"/>
    </xf>
    <xf numFmtId="0" fontId="20" fillId="0" borderId="0" xfId="0" applyFont="1" applyAlignment="1">
      <alignment vertical="center"/>
    </xf>
    <xf numFmtId="38" fontId="14" fillId="0" borderId="0" xfId="1" applyFont="1" applyFill="1" applyBorder="1" applyAlignment="1">
      <alignment vertical="center"/>
    </xf>
    <xf numFmtId="38" fontId="10" fillId="0" borderId="0" xfId="1" applyFont="1" applyFill="1" applyBorder="1" applyAlignment="1">
      <alignment vertical="center"/>
    </xf>
    <xf numFmtId="0" fontId="25" fillId="0" borderId="0" xfId="0" applyFont="1" applyAlignment="1">
      <alignment vertical="center"/>
    </xf>
    <xf numFmtId="0" fontId="0" fillId="0" borderId="0" xfId="0" applyAlignment="1">
      <alignment vertical="center"/>
    </xf>
    <xf numFmtId="0" fontId="21" fillId="8" borderId="0" xfId="0" applyFont="1" applyFill="1" applyAlignment="1">
      <alignment vertical="center"/>
    </xf>
    <xf numFmtId="38" fontId="0" fillId="8" borderId="0" xfId="0" applyNumberFormat="1" applyFill="1">
      <alignment vertical="center"/>
    </xf>
    <xf numFmtId="0" fontId="19" fillId="8" borderId="0" xfId="0" applyFont="1" applyFill="1" applyBorder="1" applyAlignment="1">
      <alignment vertical="center"/>
    </xf>
    <xf numFmtId="0" fontId="18" fillId="8" borderId="0" xfId="0" applyFont="1" applyFill="1" applyBorder="1" applyAlignment="1">
      <alignment horizontal="center" vertical="center"/>
    </xf>
    <xf numFmtId="38" fontId="9" fillId="8" borderId="1" xfId="1" applyFont="1" applyFill="1" applyBorder="1" applyAlignment="1">
      <alignment horizontal="center" vertical="center"/>
    </xf>
    <xf numFmtId="0" fontId="0" fillId="0" borderId="0" xfId="0" applyFill="1">
      <alignment vertical="center"/>
    </xf>
    <xf numFmtId="38" fontId="0" fillId="0" borderId="0" xfId="1" applyFont="1" applyFill="1" applyAlignment="1">
      <alignment horizontal="center" vertical="center"/>
    </xf>
    <xf numFmtId="38" fontId="0" fillId="0" borderId="0" xfId="1" applyFont="1" applyFill="1">
      <alignment vertical="center"/>
    </xf>
    <xf numFmtId="38" fontId="5" fillId="5" borderId="8" xfId="1" applyFont="1" applyFill="1" applyBorder="1" applyAlignment="1">
      <alignment horizontal="center" vertical="center"/>
    </xf>
    <xf numFmtId="38" fontId="5" fillId="5" borderId="17" xfId="1" applyFont="1" applyFill="1" applyBorder="1" applyAlignment="1">
      <alignment horizontal="center" vertical="center"/>
    </xf>
    <xf numFmtId="38" fontId="5" fillId="8" borderId="8" xfId="1" applyFont="1" applyFill="1" applyBorder="1" applyAlignment="1">
      <alignment horizontal="center" vertical="center"/>
    </xf>
    <xf numFmtId="0" fontId="28" fillId="0" borderId="0" xfId="0" applyFont="1" applyAlignment="1">
      <alignment vertical="center"/>
    </xf>
    <xf numFmtId="38" fontId="7" fillId="0" borderId="0" xfId="1" applyFont="1">
      <alignment vertical="center"/>
    </xf>
    <xf numFmtId="0" fontId="8" fillId="0" borderId="0" xfId="0" applyFont="1">
      <alignment vertical="center"/>
    </xf>
    <xf numFmtId="0" fontId="8" fillId="0" borderId="0" xfId="0" applyFont="1" applyAlignment="1">
      <alignment vertical="center"/>
    </xf>
    <xf numFmtId="0" fontId="29" fillId="0" borderId="0" xfId="0" applyFont="1" applyAlignment="1">
      <alignment vertical="center"/>
    </xf>
    <xf numFmtId="0" fontId="31" fillId="0" borderId="0" xfId="0" applyFont="1" applyAlignment="1">
      <alignment horizontal="left" vertical="center"/>
    </xf>
    <xf numFmtId="0" fontId="0" fillId="8" borderId="0" xfId="0" applyFill="1" applyProtection="1">
      <alignment vertical="center"/>
    </xf>
    <xf numFmtId="38" fontId="9" fillId="8" borderId="8" xfId="1" applyFont="1" applyFill="1" applyBorder="1" applyAlignment="1" applyProtection="1">
      <alignment horizontal="center" vertical="center"/>
    </xf>
    <xf numFmtId="0" fontId="20" fillId="8" borderId="0" xfId="0" applyFont="1" applyFill="1" applyAlignment="1" applyProtection="1">
      <alignment vertical="center"/>
    </xf>
    <xf numFmtId="14" fontId="0" fillId="10" borderId="0" xfId="0" applyNumberFormat="1" applyFill="1" applyProtection="1">
      <alignment vertical="center"/>
    </xf>
    <xf numFmtId="0" fontId="0" fillId="0" borderId="0" xfId="0" applyFill="1" applyProtection="1">
      <alignment vertical="center"/>
    </xf>
    <xf numFmtId="0" fontId="20" fillId="0" borderId="0" xfId="0" applyFont="1" applyFill="1" applyAlignment="1" applyProtection="1">
      <alignment vertical="center"/>
    </xf>
    <xf numFmtId="38" fontId="9" fillId="4" borderId="8" xfId="1" applyFont="1" applyFill="1" applyBorder="1" applyAlignment="1" applyProtection="1">
      <alignment horizontal="center" vertical="center"/>
    </xf>
    <xf numFmtId="0" fontId="29" fillId="0" borderId="0" xfId="0" applyFont="1" applyAlignment="1">
      <alignment vertical="center"/>
    </xf>
    <xf numFmtId="0" fontId="27" fillId="0" borderId="0" xfId="0" applyFont="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38" fontId="13" fillId="6" borderId="9" xfId="1" applyFont="1" applyFill="1" applyBorder="1" applyAlignment="1">
      <alignment horizontal="center" vertical="center"/>
    </xf>
    <xf numFmtId="38" fontId="13" fillId="6" borderId="10" xfId="1" applyFont="1" applyFill="1" applyBorder="1" applyAlignment="1">
      <alignment horizontal="center" vertical="center"/>
    </xf>
    <xf numFmtId="38" fontId="13" fillId="6" borderId="11" xfId="1" applyFont="1" applyFill="1" applyBorder="1" applyAlignment="1">
      <alignment horizontal="center" vertical="center"/>
    </xf>
    <xf numFmtId="38" fontId="13" fillId="8" borderId="9" xfId="1" applyFont="1" applyFill="1" applyBorder="1" applyAlignment="1">
      <alignment horizontal="center" vertical="center"/>
    </xf>
    <xf numFmtId="38" fontId="13" fillId="8" borderId="10" xfId="1" applyFont="1" applyFill="1" applyBorder="1" applyAlignment="1">
      <alignment horizontal="center" vertical="center"/>
    </xf>
    <xf numFmtId="38" fontId="13" fillId="8" borderId="11" xfId="1" applyFont="1" applyFill="1" applyBorder="1" applyAlignment="1">
      <alignment horizontal="center" vertical="center"/>
    </xf>
    <xf numFmtId="0" fontId="23" fillId="6" borderId="0" xfId="0" applyFont="1" applyFill="1" applyAlignment="1">
      <alignment vertical="center"/>
    </xf>
    <xf numFmtId="0" fontId="22" fillId="6" borderId="0" xfId="0" applyFont="1" applyFill="1" applyAlignment="1">
      <alignment vertical="center"/>
    </xf>
    <xf numFmtId="0" fontId="25" fillId="0" borderId="0" xfId="0" applyFont="1" applyAlignment="1">
      <alignment horizontal="center" vertical="center"/>
    </xf>
    <xf numFmtId="0" fontId="0" fillId="0" borderId="0" xfId="0"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9" fillId="0" borderId="0" xfId="0" applyFont="1" applyAlignment="1">
      <alignment vertical="center" wrapText="1"/>
    </xf>
    <xf numFmtId="0" fontId="29" fillId="0" borderId="0" xfId="0" applyFont="1" applyAlignment="1">
      <alignment vertical="center"/>
    </xf>
    <xf numFmtId="38" fontId="19" fillId="8" borderId="0" xfId="1" applyFont="1" applyFill="1" applyBorder="1" applyAlignment="1">
      <alignment horizontal="center" vertical="center"/>
    </xf>
    <xf numFmtId="0" fontId="19" fillId="8" borderId="0" xfId="0" applyFont="1" applyFill="1" applyBorder="1" applyAlignment="1">
      <alignment vertical="center"/>
    </xf>
    <xf numFmtId="38" fontId="14" fillId="7" borderId="2" xfId="1" applyFont="1" applyFill="1" applyBorder="1" applyAlignment="1">
      <alignment horizontal="center" vertical="center"/>
    </xf>
    <xf numFmtId="0" fontId="14" fillId="7" borderId="2" xfId="0" applyFont="1" applyFill="1" applyBorder="1" applyAlignment="1">
      <alignment horizontal="center" vertical="center"/>
    </xf>
    <xf numFmtId="38" fontId="18" fillId="8" borderId="0" xfId="1" applyFont="1" applyFill="1" applyBorder="1" applyAlignment="1">
      <alignment horizontal="center" vertical="center"/>
    </xf>
    <xf numFmtId="0" fontId="18" fillId="8" borderId="0" xfId="0" applyFont="1" applyFill="1" applyBorder="1" applyAlignment="1">
      <alignment horizontal="center" vertical="center"/>
    </xf>
    <xf numFmtId="38" fontId="0" fillId="0" borderId="6" xfId="1" applyFont="1" applyBorder="1" applyAlignment="1">
      <alignment vertical="center"/>
    </xf>
    <xf numFmtId="0" fontId="0" fillId="0" borderId="0" xfId="0" applyBorder="1" applyAlignment="1">
      <alignment vertical="center"/>
    </xf>
    <xf numFmtId="38" fontId="0" fillId="8" borderId="1" xfId="1" applyFont="1" applyFill="1" applyBorder="1" applyAlignment="1" applyProtection="1">
      <alignment horizontal="center" vertical="center"/>
      <protection locked="0"/>
    </xf>
    <xf numFmtId="0" fontId="31" fillId="0" borderId="0" xfId="0" applyFont="1" applyAlignment="1">
      <alignment vertical="center"/>
    </xf>
    <xf numFmtId="0" fontId="6" fillId="0" borderId="0" xfId="0" applyFont="1" applyAlignment="1">
      <alignment vertical="center"/>
    </xf>
    <xf numFmtId="38" fontId="9" fillId="4" borderId="7" xfId="1" applyFont="1" applyFill="1" applyBorder="1" applyAlignment="1">
      <alignment horizontal="center" vertical="center"/>
    </xf>
    <xf numFmtId="38" fontId="9" fillId="4" borderId="8" xfId="1" applyFont="1" applyFill="1" applyBorder="1" applyAlignment="1">
      <alignment horizontal="center" vertical="center"/>
    </xf>
    <xf numFmtId="0" fontId="8" fillId="3" borderId="9"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38" fontId="0" fillId="2" borderId="1" xfId="1" applyFont="1" applyFill="1" applyBorder="1" applyAlignment="1" applyProtection="1">
      <alignment horizontal="center" vertical="center"/>
      <protection locked="0"/>
    </xf>
    <xf numFmtId="38" fontId="6" fillId="8" borderId="9" xfId="1" applyFont="1" applyFill="1" applyBorder="1" applyAlignment="1">
      <alignment horizontal="center" vertical="center"/>
    </xf>
    <xf numFmtId="38" fontId="6" fillId="8" borderId="10" xfId="1" applyFont="1" applyFill="1" applyBorder="1" applyAlignment="1">
      <alignment horizontal="center" vertical="center"/>
    </xf>
    <xf numFmtId="38" fontId="6" fillId="8" borderId="11" xfId="1" applyFont="1" applyFill="1" applyBorder="1" applyAlignment="1">
      <alignment horizontal="center" vertical="center"/>
    </xf>
    <xf numFmtId="38" fontId="6" fillId="8" borderId="18" xfId="1" applyFont="1" applyFill="1" applyBorder="1" applyAlignment="1">
      <alignment horizontal="center" vertical="center"/>
    </xf>
    <xf numFmtId="38" fontId="6" fillId="8" borderId="6" xfId="1" applyFont="1" applyFill="1" applyBorder="1" applyAlignment="1">
      <alignment horizontal="center" vertical="center"/>
    </xf>
    <xf numFmtId="38" fontId="6" fillId="8" borderId="19" xfId="1" applyFont="1" applyFill="1" applyBorder="1" applyAlignment="1">
      <alignment horizontal="center" vertical="center"/>
    </xf>
    <xf numFmtId="38" fontId="6" fillId="6" borderId="20" xfId="1" applyFont="1" applyFill="1" applyBorder="1" applyAlignment="1">
      <alignment horizontal="center" vertical="center"/>
    </xf>
    <xf numFmtId="38" fontId="6" fillId="6" borderId="21" xfId="1" applyFont="1" applyFill="1" applyBorder="1" applyAlignment="1">
      <alignment horizontal="center" vertical="center"/>
    </xf>
    <xf numFmtId="38" fontId="6" fillId="6" borderId="22" xfId="1" applyFont="1" applyFill="1" applyBorder="1" applyAlignment="1">
      <alignment horizontal="center" vertical="center"/>
    </xf>
    <xf numFmtId="38" fontId="6" fillId="0" borderId="18" xfId="1" applyFont="1" applyFill="1" applyBorder="1" applyAlignment="1">
      <alignment horizontal="center" vertical="center"/>
    </xf>
    <xf numFmtId="38" fontId="6" fillId="0" borderId="6" xfId="1" applyFont="1" applyFill="1" applyBorder="1" applyAlignment="1">
      <alignment horizontal="center" vertical="center"/>
    </xf>
    <xf numFmtId="38" fontId="6" fillId="0" borderId="19" xfId="1" applyFont="1" applyFill="1" applyBorder="1" applyAlignment="1">
      <alignment horizontal="center" vertical="center"/>
    </xf>
    <xf numFmtId="38" fontId="16" fillId="8" borderId="9" xfId="1" applyFont="1" applyFill="1" applyBorder="1" applyAlignment="1">
      <alignment horizontal="center" vertical="center"/>
    </xf>
    <xf numFmtId="38" fontId="16" fillId="8" borderId="10" xfId="1" applyFont="1" applyFill="1" applyBorder="1" applyAlignment="1">
      <alignment horizontal="center" vertical="center"/>
    </xf>
    <xf numFmtId="38" fontId="16" fillId="8" borderId="11" xfId="1" applyFont="1" applyFill="1" applyBorder="1" applyAlignment="1">
      <alignment horizontal="center" vertical="center"/>
    </xf>
    <xf numFmtId="38" fontId="16" fillId="8" borderId="18" xfId="1" applyFont="1" applyFill="1" applyBorder="1" applyAlignment="1">
      <alignment horizontal="center" vertical="center"/>
    </xf>
    <xf numFmtId="38" fontId="16" fillId="8" borderId="6" xfId="1" applyFont="1" applyFill="1" applyBorder="1" applyAlignment="1">
      <alignment horizontal="center" vertical="center"/>
    </xf>
    <xf numFmtId="38" fontId="16" fillId="8" borderId="19" xfId="1" applyFont="1" applyFill="1" applyBorder="1" applyAlignment="1">
      <alignment horizontal="center" vertical="center"/>
    </xf>
    <xf numFmtId="38" fontId="16" fillId="6" borderId="20" xfId="1" applyFont="1" applyFill="1" applyBorder="1" applyAlignment="1">
      <alignment horizontal="center" vertical="center"/>
    </xf>
    <xf numFmtId="38" fontId="16" fillId="6" borderId="21" xfId="1" applyFont="1" applyFill="1" applyBorder="1" applyAlignment="1">
      <alignment horizontal="center" vertical="center"/>
    </xf>
    <xf numFmtId="38" fontId="16" fillId="6" borderId="22" xfId="1" applyFont="1" applyFill="1" applyBorder="1" applyAlignment="1">
      <alignment horizontal="center" vertical="center"/>
    </xf>
    <xf numFmtId="38" fontId="5" fillId="0" borderId="6" xfId="1" applyFont="1" applyBorder="1" applyAlignment="1">
      <alignment horizontal="center" vertical="center"/>
    </xf>
    <xf numFmtId="38" fontId="13" fillId="8" borderId="18" xfId="1" applyFont="1" applyFill="1" applyBorder="1" applyAlignment="1">
      <alignment horizontal="center" vertical="center"/>
    </xf>
    <xf numFmtId="38" fontId="13" fillId="8" borderId="6" xfId="1" applyFont="1" applyFill="1" applyBorder="1" applyAlignment="1">
      <alignment horizontal="center" vertical="center"/>
    </xf>
    <xf numFmtId="38" fontId="13" fillId="8" borderId="19" xfId="1" applyFont="1" applyFill="1" applyBorder="1" applyAlignment="1">
      <alignment horizontal="center" vertical="center"/>
    </xf>
    <xf numFmtId="38" fontId="13" fillId="6" borderId="20" xfId="1" applyFont="1" applyFill="1" applyBorder="1" applyAlignment="1">
      <alignment horizontal="center" vertical="center"/>
    </xf>
    <xf numFmtId="38" fontId="13" fillId="6" borderId="21" xfId="1" applyFont="1" applyFill="1" applyBorder="1" applyAlignment="1">
      <alignment horizontal="center" vertical="center"/>
    </xf>
    <xf numFmtId="38" fontId="13" fillId="6" borderId="22" xfId="1" applyFont="1" applyFill="1" applyBorder="1" applyAlignment="1">
      <alignment horizontal="center" vertical="center"/>
    </xf>
    <xf numFmtId="38" fontId="13" fillId="0" borderId="18" xfId="1" applyFont="1" applyFill="1" applyBorder="1" applyAlignment="1">
      <alignment horizontal="center" vertical="center"/>
    </xf>
    <xf numFmtId="38" fontId="13" fillId="0" borderId="6" xfId="1" applyFont="1" applyFill="1" applyBorder="1" applyAlignment="1">
      <alignment horizontal="center" vertical="center"/>
    </xf>
    <xf numFmtId="38" fontId="13" fillId="0" borderId="19" xfId="1" applyFont="1" applyFill="1" applyBorder="1" applyAlignment="1">
      <alignment horizontal="center" vertical="center"/>
    </xf>
    <xf numFmtId="0" fontId="7" fillId="4" borderId="9" xfId="1" applyNumberFormat="1" applyFont="1" applyFill="1" applyBorder="1" applyAlignment="1" applyProtection="1">
      <alignment horizontal="center" vertical="center"/>
    </xf>
    <xf numFmtId="0" fontId="7" fillId="4" borderId="10" xfId="1" applyNumberFormat="1" applyFont="1" applyFill="1" applyBorder="1" applyAlignment="1" applyProtection="1">
      <alignment horizontal="center" vertical="center"/>
    </xf>
    <xf numFmtId="0" fontId="7" fillId="4" borderId="11" xfId="1" applyNumberFormat="1" applyFont="1" applyFill="1" applyBorder="1" applyAlignment="1" applyProtection="1">
      <alignment horizontal="center" vertical="center"/>
    </xf>
    <xf numFmtId="14" fontId="7" fillId="8" borderId="9" xfId="1" applyNumberFormat="1" applyFont="1" applyFill="1" applyBorder="1" applyAlignment="1" applyProtection="1">
      <alignment horizontal="center" vertical="center"/>
    </xf>
    <xf numFmtId="0" fontId="7" fillId="8" borderId="10" xfId="1" applyNumberFormat="1" applyFont="1" applyFill="1" applyBorder="1" applyAlignment="1" applyProtection="1">
      <alignment horizontal="center" vertical="center"/>
    </xf>
    <xf numFmtId="0" fontId="7" fillId="8" borderId="11" xfId="1" applyNumberFormat="1" applyFont="1" applyFill="1" applyBorder="1" applyAlignment="1" applyProtection="1">
      <alignment horizontal="center" vertical="center"/>
    </xf>
    <xf numFmtId="38" fontId="5" fillId="5" borderId="20" xfId="1" applyFont="1" applyFill="1" applyBorder="1" applyAlignment="1">
      <alignment horizontal="center" vertical="center"/>
    </xf>
    <xf numFmtId="38" fontId="5" fillId="5" borderId="21" xfId="1" applyFont="1" applyFill="1" applyBorder="1" applyAlignment="1">
      <alignment horizontal="center" vertical="center"/>
    </xf>
    <xf numFmtId="38" fontId="5" fillId="5" borderId="22" xfId="1" applyFont="1" applyFill="1" applyBorder="1" applyAlignment="1">
      <alignment horizontal="center" vertical="center"/>
    </xf>
    <xf numFmtId="38" fontId="5" fillId="5" borderId="23" xfId="1" applyFont="1" applyFill="1" applyBorder="1" applyAlignment="1">
      <alignment horizontal="center" vertical="center"/>
    </xf>
    <xf numFmtId="38" fontId="5" fillId="5" borderId="24" xfId="1" applyFont="1" applyFill="1" applyBorder="1" applyAlignment="1">
      <alignment horizontal="center" vertical="center"/>
    </xf>
    <xf numFmtId="38" fontId="5" fillId="5" borderId="25" xfId="1" applyFont="1" applyFill="1" applyBorder="1" applyAlignment="1">
      <alignment horizontal="center" vertical="center"/>
    </xf>
    <xf numFmtId="38" fontId="5" fillId="5" borderId="18" xfId="1" applyFont="1" applyFill="1" applyBorder="1" applyAlignment="1" applyProtection="1">
      <alignment horizontal="center" vertical="center"/>
      <protection hidden="1"/>
    </xf>
    <xf numFmtId="38" fontId="5" fillId="5" borderId="6" xfId="1" applyFont="1" applyFill="1" applyBorder="1" applyAlignment="1" applyProtection="1">
      <alignment horizontal="center" vertical="center"/>
      <protection hidden="1"/>
    </xf>
    <xf numFmtId="38" fontId="5" fillId="5" borderId="19" xfId="1" applyFont="1" applyFill="1" applyBorder="1" applyAlignment="1" applyProtection="1">
      <alignment horizontal="center" vertical="center"/>
      <protection hidden="1"/>
    </xf>
    <xf numFmtId="38" fontId="6" fillId="8" borderId="1" xfId="1" applyFont="1" applyFill="1" applyBorder="1" applyAlignment="1">
      <alignment horizontal="center" vertical="center"/>
    </xf>
    <xf numFmtId="38" fontId="6" fillId="0" borderId="8" xfId="1" applyFont="1" applyFill="1" applyBorder="1" applyAlignment="1" applyProtection="1">
      <alignment horizontal="center" vertical="center"/>
      <protection hidden="1"/>
    </xf>
    <xf numFmtId="38" fontId="6" fillId="6" borderId="17" xfId="1" applyFont="1" applyFill="1" applyBorder="1" applyAlignment="1">
      <alignment horizontal="center" vertical="center"/>
    </xf>
    <xf numFmtId="0" fontId="0" fillId="9" borderId="1" xfId="0" applyFill="1" applyBorder="1" applyAlignment="1">
      <alignment horizontal="center" vertical="center"/>
    </xf>
    <xf numFmtId="38" fontId="0" fillId="9" borderId="9" xfId="1" applyFont="1" applyFill="1" applyBorder="1" applyAlignment="1">
      <alignment horizontal="center" vertical="center"/>
    </xf>
    <xf numFmtId="38" fontId="0" fillId="9" borderId="10" xfId="1" applyFont="1" applyFill="1" applyBorder="1" applyAlignment="1">
      <alignment horizontal="center" vertical="center"/>
    </xf>
    <xf numFmtId="38" fontId="0" fillId="9" borderId="11" xfId="1" applyFont="1" applyFill="1" applyBorder="1" applyAlignment="1">
      <alignment horizontal="center" vertical="center"/>
    </xf>
    <xf numFmtId="177" fontId="0" fillId="9" borderId="9" xfId="0" applyNumberFormat="1" applyFill="1" applyBorder="1" applyAlignment="1">
      <alignment horizontal="center" vertical="center"/>
    </xf>
    <xf numFmtId="177" fontId="0" fillId="9" borderId="10" xfId="0" applyNumberFormat="1" applyFill="1" applyBorder="1" applyAlignment="1">
      <alignment horizontal="center" vertical="center"/>
    </xf>
    <xf numFmtId="177" fontId="0" fillId="9" borderId="11" xfId="0" applyNumberFormat="1" applyFill="1" applyBorder="1" applyAlignment="1">
      <alignment horizontal="center" vertical="center"/>
    </xf>
    <xf numFmtId="177" fontId="0" fillId="0" borderId="9" xfId="0" applyNumberFormat="1" applyBorder="1" applyAlignment="1">
      <alignment horizontal="center" vertical="center"/>
    </xf>
    <xf numFmtId="177" fontId="0" fillId="0" borderId="10" xfId="0" applyNumberFormat="1" applyBorder="1" applyAlignment="1">
      <alignment horizontal="center" vertical="center"/>
    </xf>
    <xf numFmtId="177" fontId="0" fillId="0" borderId="11" xfId="0" applyNumberFormat="1" applyBorder="1" applyAlignment="1">
      <alignment horizontal="center" vertical="center"/>
    </xf>
    <xf numFmtId="38" fontId="5" fillId="5" borderId="9" xfId="1" applyFont="1" applyFill="1" applyBorder="1" applyAlignment="1">
      <alignment horizontal="center" vertical="center"/>
    </xf>
    <xf numFmtId="38" fontId="5" fillId="5" borderId="10" xfId="1" applyFont="1" applyFill="1" applyBorder="1" applyAlignment="1">
      <alignment horizontal="center" vertical="center"/>
    </xf>
    <xf numFmtId="38" fontId="5" fillId="5" borderId="11" xfId="1" applyFont="1" applyFill="1" applyBorder="1" applyAlignment="1">
      <alignment horizontal="center" vertical="center"/>
    </xf>
    <xf numFmtId="38" fontId="5" fillId="8" borderId="9" xfId="1" applyFont="1" applyFill="1" applyBorder="1" applyAlignment="1">
      <alignment horizontal="center" vertical="center"/>
    </xf>
    <xf numFmtId="38" fontId="5" fillId="8" borderId="10" xfId="1" applyFont="1" applyFill="1" applyBorder="1" applyAlignment="1">
      <alignment horizontal="center" vertical="center"/>
    </xf>
    <xf numFmtId="38" fontId="5" fillId="8" borderId="11" xfId="1" applyFont="1" applyFill="1" applyBorder="1" applyAlignment="1">
      <alignment horizontal="center" vertical="center"/>
    </xf>
    <xf numFmtId="38" fontId="5" fillId="8" borderId="18" xfId="1" applyFont="1" applyFill="1" applyBorder="1" applyAlignment="1">
      <alignment horizontal="center" vertical="center"/>
    </xf>
    <xf numFmtId="38" fontId="5" fillId="8" borderId="6" xfId="1" applyFont="1" applyFill="1" applyBorder="1" applyAlignment="1">
      <alignment horizontal="center" vertical="center"/>
    </xf>
    <xf numFmtId="38" fontId="5" fillId="8" borderId="19" xfId="1" applyFont="1" applyFill="1" applyBorder="1" applyAlignment="1">
      <alignment horizontal="center" vertical="center"/>
    </xf>
    <xf numFmtId="38" fontId="5" fillId="8" borderId="23" xfId="1" applyFont="1" applyFill="1" applyBorder="1" applyAlignment="1">
      <alignment horizontal="center" vertical="center"/>
    </xf>
    <xf numFmtId="38" fontId="5" fillId="8" borderId="24" xfId="1" applyFont="1" applyFill="1" applyBorder="1" applyAlignment="1">
      <alignment horizontal="center" vertical="center"/>
    </xf>
    <xf numFmtId="38" fontId="5" fillId="8" borderId="25" xfId="1" applyFont="1" applyFill="1" applyBorder="1" applyAlignment="1">
      <alignment horizontal="center" vertical="center"/>
    </xf>
    <xf numFmtId="38" fontId="6" fillId="6" borderId="9" xfId="1" applyFont="1" applyFill="1" applyBorder="1" applyAlignment="1">
      <alignment horizontal="center" vertical="center"/>
    </xf>
    <xf numFmtId="38" fontId="6" fillId="6" borderId="10" xfId="1" applyFont="1" applyFill="1" applyBorder="1" applyAlignment="1">
      <alignment horizontal="center" vertical="center"/>
    </xf>
    <xf numFmtId="38" fontId="6" fillId="6" borderId="11" xfId="1" applyFont="1" applyFill="1" applyBorder="1" applyAlignment="1">
      <alignment horizontal="center" vertical="center"/>
    </xf>
    <xf numFmtId="38" fontId="16" fillId="6" borderId="9" xfId="1" applyFont="1" applyFill="1" applyBorder="1" applyAlignment="1">
      <alignment horizontal="center" vertical="center"/>
    </xf>
    <xf numFmtId="38" fontId="16" fillId="6" borderId="10" xfId="1" applyFont="1" applyFill="1" applyBorder="1" applyAlignment="1">
      <alignment horizontal="center" vertical="center"/>
    </xf>
    <xf numFmtId="38" fontId="16" fillId="6" borderId="11" xfId="1" applyFont="1" applyFill="1" applyBorder="1" applyAlignment="1">
      <alignment horizontal="center" vertical="center"/>
    </xf>
    <xf numFmtId="38" fontId="16" fillId="0" borderId="18" xfId="1" applyFont="1" applyFill="1" applyBorder="1" applyAlignment="1" applyProtection="1">
      <alignment horizontal="center" vertical="center"/>
      <protection hidden="1"/>
    </xf>
    <xf numFmtId="38" fontId="16" fillId="0" borderId="6" xfId="1" applyFont="1" applyFill="1" applyBorder="1" applyAlignment="1" applyProtection="1">
      <alignment horizontal="center" vertical="center"/>
      <protection hidden="1"/>
    </xf>
    <xf numFmtId="38" fontId="16" fillId="0" borderId="19" xfId="1" applyFont="1" applyFill="1" applyBorder="1" applyAlignment="1" applyProtection="1">
      <alignment horizontal="center" vertical="center"/>
      <protection hidden="1"/>
    </xf>
    <xf numFmtId="176" fontId="11" fillId="0" borderId="0" xfId="1" applyNumberFormat="1" applyFont="1" applyAlignment="1">
      <alignment horizontal="center" vertical="center"/>
    </xf>
    <xf numFmtId="38" fontId="11" fillId="0" borderId="0" xfId="1" applyFont="1" applyAlignment="1">
      <alignment horizontal="center" vertical="center"/>
    </xf>
    <xf numFmtId="38" fontId="15" fillId="7" borderId="3" xfId="1" applyFont="1" applyFill="1" applyBorder="1" applyAlignment="1">
      <alignment horizontal="center" vertical="center"/>
    </xf>
    <xf numFmtId="38" fontId="15" fillId="7" borderId="5" xfId="1" applyFont="1" applyFill="1" applyBorder="1" applyAlignment="1">
      <alignment horizontal="center" vertical="center"/>
    </xf>
    <xf numFmtId="38" fontId="3" fillId="7" borderId="5" xfId="1" applyFont="1" applyFill="1" applyBorder="1" applyAlignment="1">
      <alignment horizontal="center" vertical="center"/>
    </xf>
    <xf numFmtId="38" fontId="10" fillId="7" borderId="12" xfId="1" applyFont="1" applyFill="1" applyBorder="1" applyAlignment="1">
      <alignment horizontal="center" vertical="center"/>
    </xf>
    <xf numFmtId="38" fontId="10" fillId="7" borderId="13" xfId="1" applyFont="1" applyFill="1" applyBorder="1" applyAlignment="1">
      <alignment horizontal="center" vertical="center"/>
    </xf>
    <xf numFmtId="38" fontId="13" fillId="0" borderId="9" xfId="1" applyFont="1" applyFill="1" applyBorder="1" applyAlignment="1">
      <alignment horizontal="center" vertical="center"/>
    </xf>
    <xf numFmtId="38" fontId="13" fillId="0" borderId="10" xfId="1" applyFont="1" applyFill="1" applyBorder="1" applyAlignment="1">
      <alignment horizontal="center" vertical="center"/>
    </xf>
    <xf numFmtId="38" fontId="13" fillId="0" borderId="11"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5" xfId="1" applyFont="1" applyFill="1" applyBorder="1" applyAlignment="1">
      <alignment horizontal="center" vertical="center"/>
    </xf>
    <xf numFmtId="38" fontId="6" fillId="0" borderId="16" xfId="1" applyFont="1" applyFill="1" applyBorder="1" applyAlignment="1">
      <alignment horizontal="center" vertical="center"/>
    </xf>
    <xf numFmtId="38" fontId="16" fillId="0" borderId="14" xfId="1" applyFont="1" applyFill="1" applyBorder="1" applyAlignment="1">
      <alignment horizontal="center" vertical="center"/>
    </xf>
    <xf numFmtId="38" fontId="16" fillId="0" borderId="15" xfId="1" applyFont="1" applyFill="1" applyBorder="1" applyAlignment="1">
      <alignment horizontal="center" vertical="center"/>
    </xf>
    <xf numFmtId="38" fontId="16" fillId="0" borderId="16" xfId="1" applyFont="1" applyFill="1" applyBorder="1" applyAlignment="1">
      <alignment horizontal="center" vertical="center"/>
    </xf>
    <xf numFmtId="38" fontId="5" fillId="5" borderId="14" xfId="1" applyFont="1" applyFill="1" applyBorder="1" applyAlignment="1">
      <alignment horizontal="center" vertical="center"/>
    </xf>
    <xf numFmtId="38" fontId="5" fillId="5" borderId="15" xfId="1" applyFont="1" applyFill="1" applyBorder="1" applyAlignment="1">
      <alignment horizontal="center" vertical="center"/>
    </xf>
    <xf numFmtId="38" fontId="5" fillId="5" borderId="16" xfId="1" applyFont="1" applyFill="1" applyBorder="1" applyAlignment="1">
      <alignment horizontal="center" vertical="center"/>
    </xf>
    <xf numFmtId="38" fontId="6" fillId="0" borderId="9" xfId="1" applyFont="1" applyFill="1" applyBorder="1" applyAlignment="1">
      <alignment horizontal="center" vertical="center"/>
    </xf>
    <xf numFmtId="38" fontId="6" fillId="0" borderId="10" xfId="1" applyFont="1" applyFill="1" applyBorder="1" applyAlignment="1">
      <alignment horizontal="center" vertical="center"/>
    </xf>
    <xf numFmtId="38" fontId="6" fillId="0" borderId="11" xfId="1" applyFont="1" applyFill="1" applyBorder="1" applyAlignment="1">
      <alignment horizontal="center" vertical="center"/>
    </xf>
    <xf numFmtId="38" fontId="6" fillId="6" borderId="1" xfId="1" applyFont="1" applyFill="1" applyBorder="1" applyAlignment="1">
      <alignment horizontal="center" vertical="center"/>
    </xf>
    <xf numFmtId="38" fontId="6" fillId="8" borderId="8" xfId="1" applyFont="1" applyFill="1" applyBorder="1" applyAlignment="1">
      <alignment horizontal="center" vertical="center"/>
    </xf>
    <xf numFmtId="38" fontId="12" fillId="0" borderId="0" xfId="1" applyFont="1" applyAlignment="1">
      <alignment horizontal="center" vertical="center"/>
    </xf>
    <xf numFmtId="177" fontId="0" fillId="9" borderId="1" xfId="0" applyNumberFormat="1" applyFill="1" applyBorder="1" applyAlignment="1">
      <alignment horizontal="center" vertical="center"/>
    </xf>
    <xf numFmtId="38" fontId="0" fillId="9" borderId="1" xfId="1" applyFont="1" applyFill="1" applyBorder="1" applyAlignment="1">
      <alignment horizontal="center" vertical="center"/>
    </xf>
    <xf numFmtId="177" fontId="0" fillId="0" borderId="1" xfId="0" applyNumberFormat="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38" fontId="0" fillId="0" borderId="9" xfId="1" applyFont="1" applyBorder="1" applyAlignment="1">
      <alignment horizontal="center" vertical="center"/>
    </xf>
    <xf numFmtId="38" fontId="0" fillId="0" borderId="11"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CC"/>
      <color rgb="FFFFFF99"/>
      <color rgb="FFFFFFCC"/>
      <color rgb="FFCCECFF"/>
      <color rgb="FFFFFF00"/>
      <color rgb="FFCCFFCC"/>
      <color rgb="FFFFFF66"/>
      <color rgb="FFCCFFFF"/>
      <color rgb="FFFF99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180975</xdr:colOff>
      <xdr:row>0</xdr:row>
      <xdr:rowOff>161926</xdr:rowOff>
    </xdr:from>
    <xdr:to>
      <xdr:col>14</xdr:col>
      <xdr:colOff>369092</xdr:colOff>
      <xdr:row>2</xdr:row>
      <xdr:rowOff>95250</xdr:rowOff>
    </xdr:to>
    <xdr:sp macro="" textlink="">
      <xdr:nvSpPr>
        <xdr:cNvPr id="12" name="角丸四角形 11"/>
        <xdr:cNvSpPr/>
      </xdr:nvSpPr>
      <xdr:spPr>
        <a:xfrm>
          <a:off x="180975" y="161926"/>
          <a:ext cx="7403305" cy="564355"/>
        </a:xfrm>
        <a:prstGeom prst="roundRect">
          <a:avLst/>
        </a:prstGeom>
        <a:solidFill>
          <a:srgbClr val="FFFF00">
            <a:alpha val="15000"/>
          </a:srgb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2800">
            <a:solidFill>
              <a:srgbClr val="00B0F0"/>
            </a:solidFill>
          </a:endParaRPr>
        </a:p>
      </xdr:txBody>
    </xdr:sp>
    <xdr:clientData/>
  </xdr:twoCellAnchor>
  <xdr:twoCellAnchor>
    <xdr:from>
      <xdr:col>23</xdr:col>
      <xdr:colOff>152400</xdr:colOff>
      <xdr:row>46</xdr:row>
      <xdr:rowOff>57152</xdr:rowOff>
    </xdr:from>
    <xdr:to>
      <xdr:col>28</xdr:col>
      <xdr:colOff>226218</xdr:colOff>
      <xdr:row>51</xdr:row>
      <xdr:rowOff>178595</xdr:rowOff>
    </xdr:to>
    <xdr:sp macro="" textlink="">
      <xdr:nvSpPr>
        <xdr:cNvPr id="2" name="角丸四角形 1"/>
        <xdr:cNvSpPr/>
      </xdr:nvSpPr>
      <xdr:spPr>
        <a:xfrm>
          <a:off x="11653838" y="7450933"/>
          <a:ext cx="2455068" cy="1026318"/>
        </a:xfrm>
        <a:prstGeom prst="roundRect">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お問い合わせ先</a:t>
          </a:r>
          <a:endParaRPr kumimoji="1" lang="en-US" altLang="ja-JP" sz="1200"/>
        </a:p>
        <a:p>
          <a:pPr algn="l"/>
          <a:r>
            <a:rPr kumimoji="1" lang="ja-JP" altLang="en-US" sz="1200"/>
            <a:t>播磨町役場　税務課　</a:t>
          </a:r>
          <a:endParaRPr kumimoji="1" lang="en-US" altLang="ja-JP" sz="1200"/>
        </a:p>
        <a:p>
          <a:pPr algn="l"/>
          <a:r>
            <a:rPr kumimoji="1" lang="ja-JP" altLang="en-US" sz="1200"/>
            <a:t>住民税係　</a:t>
          </a:r>
          <a:endParaRPr kumimoji="1" lang="en-US" altLang="ja-JP" sz="1200"/>
        </a:p>
        <a:p>
          <a:pPr algn="l"/>
          <a:r>
            <a:rPr kumimoji="1" lang="ja-JP" altLang="en-US" sz="1200"/>
            <a:t>電話　０７９－４３５－０３５８</a:t>
          </a:r>
          <a:endParaRPr kumimoji="1" lang="en-US" altLang="ja-JP" sz="1200"/>
        </a:p>
        <a:p>
          <a:pPr algn="l"/>
          <a:endParaRPr kumimoji="1" lang="ja-JP" altLang="en-US" sz="1100"/>
        </a:p>
      </xdr:txBody>
    </xdr:sp>
    <xdr:clientData/>
  </xdr:twoCellAnchor>
  <xdr:twoCellAnchor>
    <xdr:from>
      <xdr:col>0</xdr:col>
      <xdr:colOff>200024</xdr:colOff>
      <xdr:row>14</xdr:row>
      <xdr:rowOff>0</xdr:rowOff>
    </xdr:from>
    <xdr:to>
      <xdr:col>2</xdr:col>
      <xdr:colOff>790574</xdr:colOff>
      <xdr:row>15</xdr:row>
      <xdr:rowOff>85726</xdr:rowOff>
    </xdr:to>
    <xdr:sp macro="" textlink="">
      <xdr:nvSpPr>
        <xdr:cNvPr id="8" name="角丸四角形 7"/>
        <xdr:cNvSpPr/>
      </xdr:nvSpPr>
      <xdr:spPr>
        <a:xfrm>
          <a:off x="200024" y="2266950"/>
          <a:ext cx="1781175" cy="25717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t>１入力項目</a:t>
          </a:r>
        </a:p>
      </xdr:txBody>
    </xdr:sp>
    <xdr:clientData/>
  </xdr:twoCellAnchor>
  <xdr:twoCellAnchor>
    <xdr:from>
      <xdr:col>0</xdr:col>
      <xdr:colOff>200025</xdr:colOff>
      <xdr:row>23</xdr:row>
      <xdr:rowOff>152399</xdr:rowOff>
    </xdr:from>
    <xdr:to>
      <xdr:col>2</xdr:col>
      <xdr:colOff>790575</xdr:colOff>
      <xdr:row>25</xdr:row>
      <xdr:rowOff>76200</xdr:rowOff>
    </xdr:to>
    <xdr:sp macro="" textlink="">
      <xdr:nvSpPr>
        <xdr:cNvPr id="9" name="角丸四角形 8"/>
        <xdr:cNvSpPr/>
      </xdr:nvSpPr>
      <xdr:spPr>
        <a:xfrm>
          <a:off x="200025" y="3533774"/>
          <a:ext cx="1781175" cy="26670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t>２計算結果</a:t>
          </a:r>
          <a:endParaRPr kumimoji="1" lang="en-US" altLang="ja-JP" sz="1400" b="1"/>
        </a:p>
      </xdr:txBody>
    </xdr:sp>
    <xdr:clientData/>
  </xdr:twoCellAnchor>
  <xdr:twoCellAnchor>
    <xdr:from>
      <xdr:col>0</xdr:col>
      <xdr:colOff>180972</xdr:colOff>
      <xdr:row>5</xdr:row>
      <xdr:rowOff>47625</xdr:rowOff>
    </xdr:from>
    <xdr:to>
      <xdr:col>17</xdr:col>
      <xdr:colOff>47624</xdr:colOff>
      <xdr:row>12</xdr:row>
      <xdr:rowOff>142875</xdr:rowOff>
    </xdr:to>
    <xdr:sp macro="" textlink="">
      <xdr:nvSpPr>
        <xdr:cNvPr id="14" name="角丸四角形 13"/>
        <xdr:cNvSpPr/>
      </xdr:nvSpPr>
      <xdr:spPr>
        <a:xfrm>
          <a:off x="180972" y="1083469"/>
          <a:ext cx="8510590" cy="1428750"/>
        </a:xfrm>
        <a:prstGeom prst="roundRect">
          <a:avLst/>
        </a:prstGeom>
        <a:solidFill>
          <a:srgbClr val="FFFF00">
            <a:alpha val="15000"/>
          </a:srgb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endParaRPr kumimoji="1" lang="en-US" altLang="ja-JP" sz="1100"/>
        </a:p>
      </xdr:txBody>
    </xdr:sp>
    <xdr:clientData/>
  </xdr:twoCellAnchor>
  <xdr:twoCellAnchor>
    <xdr:from>
      <xdr:col>17</xdr:col>
      <xdr:colOff>259554</xdr:colOff>
      <xdr:row>7</xdr:row>
      <xdr:rowOff>9524</xdr:rowOff>
    </xdr:from>
    <xdr:to>
      <xdr:col>19</xdr:col>
      <xdr:colOff>97630</xdr:colOff>
      <xdr:row>12</xdr:row>
      <xdr:rowOff>119062</xdr:rowOff>
    </xdr:to>
    <xdr:sp macro="" textlink="">
      <xdr:nvSpPr>
        <xdr:cNvPr id="3" name="曲折矢印 2"/>
        <xdr:cNvSpPr/>
      </xdr:nvSpPr>
      <xdr:spPr>
        <a:xfrm>
          <a:off x="8903492" y="1426368"/>
          <a:ext cx="790576" cy="1062038"/>
        </a:xfrm>
        <a:prstGeom prst="bentArrow">
          <a:avLst/>
        </a:prstGeom>
        <a:solidFill>
          <a:srgbClr val="92D050"/>
        </a:solidFill>
        <a:scene3d>
          <a:camera prst="orthographicFront">
            <a:rot lat="0" lon="0" rev="16200000"/>
          </a:camera>
          <a:lightRig rig="threePt" dir="t"/>
        </a:scene3d>
        <a:sp3d>
          <a:bevelT w="1270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CC"/>
        </a:solidFill>
        <a:ln>
          <a:solidFill>
            <a:schemeClr val="tx1"/>
          </a:solidFill>
        </a:ln>
      </a:spPr>
      <a:bodyPr vertOverflow="clip" horzOverflow="clip" rtlCol="0" anchor="ctr"/>
      <a:lstStyle>
        <a:defPPr algn="ctr">
          <a:defRPr kumimoji="1" sz="2800">
            <a:solidFill>
              <a:srgbClr val="00B0F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L68"/>
  <sheetViews>
    <sheetView showGridLines="0" tabSelected="1" zoomScale="80" zoomScaleNormal="80" workbookViewId="0">
      <selection activeCell="AR27" sqref="AR27"/>
    </sheetView>
  </sheetViews>
  <sheetFormatPr defaultRowHeight="13.5" x14ac:dyDescent="0.15"/>
  <cols>
    <col min="1" max="1" width="3.5" customWidth="1"/>
    <col min="2" max="2" width="16.75" customWidth="1"/>
    <col min="3" max="5" width="6.25" customWidth="1"/>
    <col min="6" max="8" width="6.125" customWidth="1"/>
    <col min="9" max="32" width="6.25" customWidth="1"/>
    <col min="33" max="33" width="9" customWidth="1"/>
    <col min="34" max="34" width="13" hidden="1" customWidth="1"/>
    <col min="35" max="35" width="9.5" hidden="1" customWidth="1"/>
    <col min="36" max="36" width="12.5" hidden="1" customWidth="1"/>
    <col min="37" max="38" width="9" hidden="1" customWidth="1"/>
    <col min="39" max="39" width="9" customWidth="1"/>
  </cols>
  <sheetData>
    <row r="1" spans="1:33" ht="18" customHeight="1" x14ac:dyDescent="0.15"/>
    <row r="2" spans="1:33" ht="32.25" x14ac:dyDescent="0.15">
      <c r="A2" s="18"/>
      <c r="B2" s="75" t="str">
        <f>"令和"&amp;C60&amp;"("&amp;F60&amp;")年度　国民健康保険税の試算"</f>
        <v>令和6(2024)年度　国民健康保険税の試算</v>
      </c>
      <c r="C2" s="76"/>
      <c r="D2" s="76"/>
      <c r="E2" s="76"/>
      <c r="F2" s="76"/>
      <c r="G2" s="76"/>
      <c r="H2" s="76"/>
      <c r="I2" s="76"/>
      <c r="J2" s="76"/>
      <c r="K2" s="76"/>
      <c r="L2" s="76"/>
      <c r="M2" s="76"/>
      <c r="N2" s="76"/>
      <c r="O2" s="76"/>
      <c r="P2" s="76"/>
      <c r="Q2" s="76"/>
      <c r="R2" s="76"/>
      <c r="S2" s="30"/>
      <c r="T2" s="30"/>
      <c r="U2" s="19"/>
      <c r="V2" s="19"/>
      <c r="W2" s="19"/>
      <c r="X2" s="2"/>
      <c r="Y2" s="2"/>
      <c r="Z2" s="2"/>
      <c r="AG2" s="81"/>
    </row>
    <row r="3" spans="1:33" ht="10.5" customHeight="1" x14ac:dyDescent="0.15">
      <c r="AG3" s="82"/>
    </row>
    <row r="4" spans="1:33" ht="7.5" customHeight="1" x14ac:dyDescent="0.15">
      <c r="AG4" s="82"/>
    </row>
    <row r="5" spans="1:33" ht="14.25" x14ac:dyDescent="0.15">
      <c r="B5" s="94" t="str">
        <f>"・令和 "&amp;C60&amp;"("&amp;F60&amp;")年度国民健康保険税の概算計算ができます。実際の税額とは異なる場合がありますのでご了承ください。"</f>
        <v>・令和 6(2024)年度国民健康保険税の概算計算ができます。実際の税額とは異なる場合がありますのでご了承ください。</v>
      </c>
      <c r="C5" s="95"/>
      <c r="D5" s="95"/>
      <c r="E5" s="95"/>
      <c r="F5" s="95"/>
      <c r="G5" s="95"/>
      <c r="H5" s="95"/>
      <c r="I5" s="95"/>
      <c r="J5" s="95"/>
      <c r="K5" s="95"/>
      <c r="L5" s="95"/>
      <c r="M5" s="95"/>
      <c r="N5" s="95"/>
      <c r="O5" s="95"/>
      <c r="P5" s="95"/>
      <c r="Q5" s="95"/>
      <c r="R5" s="95"/>
      <c r="S5" s="95"/>
      <c r="T5" s="95"/>
      <c r="U5" s="95"/>
      <c r="V5" s="95"/>
      <c r="W5" s="95"/>
      <c r="X5" s="95"/>
      <c r="Y5" s="29"/>
      <c r="Z5" s="29"/>
      <c r="AG5" s="82"/>
    </row>
    <row r="6" spans="1:33" ht="15" customHeight="1" x14ac:dyDescent="0.15">
      <c r="U6" s="10"/>
      <c r="V6" s="10"/>
      <c r="W6" s="10"/>
      <c r="AG6" s="82"/>
    </row>
    <row r="7" spans="1:33" ht="15" customHeight="1" x14ac:dyDescent="0.15">
      <c r="B7" s="57" t="s">
        <v>35</v>
      </c>
      <c r="AG7" s="82"/>
    </row>
    <row r="8" spans="1:33" ht="15" customHeight="1" x14ac:dyDescent="0.15">
      <c r="B8" s="57" t="str">
        <f>"①加入者の生年月日を西暦で入力してください。"</f>
        <v>①加入者の生年月日を西暦で入力してください。</v>
      </c>
      <c r="AG8" s="82"/>
    </row>
    <row r="9" spans="1:33" ht="15" customHeight="1" x14ac:dyDescent="0.15">
      <c r="B9" s="57" t="str">
        <f>"（令和"&amp;C60&amp;"("&amp;F60&amp;")年4月1日時点のご年齢で試算されます）"</f>
        <v>（令和6(2024)年4月1日時点のご年齢で試算されます）</v>
      </c>
      <c r="AG9" s="82"/>
    </row>
    <row r="10" spans="1:33" ht="15" customHeight="1" x14ac:dyDescent="0.15">
      <c r="B10" s="57" t="str">
        <f>"②加入者の令和"&amp;C60-1&amp;"("&amp;F60-1&amp;")年中の総所得金額を入力してください。"</f>
        <v>②加入者の令和5(2023)年中の総所得金額を入力してください。</v>
      </c>
      <c r="AG10" s="82"/>
    </row>
    <row r="11" spans="1:33" ht="15" customHeight="1" x14ac:dyDescent="0.15">
      <c r="B11" s="57" t="s">
        <v>68</v>
      </c>
      <c r="AG11" s="82"/>
    </row>
    <row r="12" spans="1:33" ht="15" customHeight="1" x14ac:dyDescent="0.15">
      <c r="B12" s="57" t="s">
        <v>67</v>
      </c>
      <c r="AG12" s="82"/>
    </row>
    <row r="13" spans="1:33" ht="12.75" customHeight="1" x14ac:dyDescent="0.15">
      <c r="AG13" s="82"/>
    </row>
    <row r="14" spans="1:33" ht="10.5" customHeight="1" x14ac:dyDescent="0.15">
      <c r="AG14" s="82"/>
    </row>
    <row r="15" spans="1:33" x14ac:dyDescent="0.15">
      <c r="AG15" s="82"/>
    </row>
    <row r="16" spans="1:33" x14ac:dyDescent="0.15">
      <c r="AG16" s="82"/>
    </row>
    <row r="17" spans="1:38" ht="20.25" customHeight="1" x14ac:dyDescent="0.15">
      <c r="B17" s="7" t="s">
        <v>0</v>
      </c>
      <c r="C17" s="98" t="s">
        <v>1</v>
      </c>
      <c r="D17" s="99"/>
      <c r="E17" s="100"/>
      <c r="F17" s="98" t="s">
        <v>2</v>
      </c>
      <c r="G17" s="99"/>
      <c r="H17" s="100"/>
      <c r="I17" s="98" t="s">
        <v>3</v>
      </c>
      <c r="J17" s="99"/>
      <c r="K17" s="100"/>
      <c r="L17" s="98" t="s">
        <v>4</v>
      </c>
      <c r="M17" s="99"/>
      <c r="N17" s="100"/>
      <c r="O17" s="98" t="s">
        <v>5</v>
      </c>
      <c r="P17" s="99"/>
      <c r="Q17" s="100"/>
      <c r="R17" s="98" t="s">
        <v>6</v>
      </c>
      <c r="S17" s="99"/>
      <c r="T17" s="100"/>
      <c r="U17" s="98" t="s">
        <v>7</v>
      </c>
      <c r="V17" s="99"/>
      <c r="W17" s="100"/>
      <c r="X17" s="98" t="s">
        <v>8</v>
      </c>
      <c r="Y17" s="99"/>
      <c r="Z17" s="100"/>
      <c r="AA17" s="98" t="s">
        <v>9</v>
      </c>
      <c r="AB17" s="99"/>
      <c r="AC17" s="100"/>
      <c r="AD17" s="98" t="s">
        <v>10</v>
      </c>
      <c r="AE17" s="99"/>
      <c r="AF17" s="100"/>
      <c r="AG17" s="82"/>
    </row>
    <row r="18" spans="1:38" ht="20.25" customHeight="1" x14ac:dyDescent="0.15">
      <c r="B18" s="96" t="s">
        <v>43</v>
      </c>
      <c r="C18" s="33" t="s">
        <v>44</v>
      </c>
      <c r="D18" s="33" t="s">
        <v>45</v>
      </c>
      <c r="E18" s="33" t="s">
        <v>46</v>
      </c>
      <c r="F18" s="33" t="s">
        <v>44</v>
      </c>
      <c r="G18" s="33" t="s">
        <v>45</v>
      </c>
      <c r="H18" s="33" t="s">
        <v>46</v>
      </c>
      <c r="I18" s="33" t="s">
        <v>44</v>
      </c>
      <c r="J18" s="33" t="s">
        <v>45</v>
      </c>
      <c r="K18" s="33" t="s">
        <v>46</v>
      </c>
      <c r="L18" s="33" t="s">
        <v>44</v>
      </c>
      <c r="M18" s="33" t="s">
        <v>45</v>
      </c>
      <c r="N18" s="33" t="s">
        <v>46</v>
      </c>
      <c r="O18" s="33" t="s">
        <v>44</v>
      </c>
      <c r="P18" s="33" t="s">
        <v>45</v>
      </c>
      <c r="Q18" s="33" t="s">
        <v>46</v>
      </c>
      <c r="R18" s="33" t="s">
        <v>44</v>
      </c>
      <c r="S18" s="33" t="s">
        <v>45</v>
      </c>
      <c r="T18" s="33" t="s">
        <v>46</v>
      </c>
      <c r="U18" s="33" t="s">
        <v>44</v>
      </c>
      <c r="V18" s="33" t="s">
        <v>45</v>
      </c>
      <c r="W18" s="33" t="s">
        <v>46</v>
      </c>
      <c r="X18" s="33" t="s">
        <v>44</v>
      </c>
      <c r="Y18" s="33" t="s">
        <v>45</v>
      </c>
      <c r="Z18" s="33" t="s">
        <v>46</v>
      </c>
      <c r="AA18" s="33" t="s">
        <v>44</v>
      </c>
      <c r="AB18" s="33" t="s">
        <v>45</v>
      </c>
      <c r="AC18" s="33" t="s">
        <v>46</v>
      </c>
      <c r="AD18" s="33" t="s">
        <v>44</v>
      </c>
      <c r="AE18" s="33" t="s">
        <v>45</v>
      </c>
      <c r="AF18" s="33" t="s">
        <v>46</v>
      </c>
      <c r="AG18" s="36"/>
    </row>
    <row r="19" spans="1:38" ht="20.25" customHeight="1" x14ac:dyDescent="0.15">
      <c r="B19" s="97"/>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6"/>
    </row>
    <row r="20" spans="1:38" s="58" customFormat="1" ht="20.25" hidden="1" customHeight="1" x14ac:dyDescent="0.15">
      <c r="B20" s="59" t="s">
        <v>57</v>
      </c>
      <c r="C20" s="136" t="str">
        <f>IFERROR(DATE(C19,D19,E19),"")</f>
        <v/>
      </c>
      <c r="D20" s="137"/>
      <c r="E20" s="138"/>
      <c r="F20" s="136" t="str">
        <f>IFERROR(DATE(F19,G19,H19),"")</f>
        <v/>
      </c>
      <c r="G20" s="137"/>
      <c r="H20" s="138"/>
      <c r="I20" s="136" t="str">
        <f t="shared" ref="I20" si="0">IFERROR(DATE(I19,J19,K19),"")</f>
        <v/>
      </c>
      <c r="J20" s="137"/>
      <c r="K20" s="138"/>
      <c r="L20" s="136" t="str">
        <f t="shared" ref="L20" si="1">IFERROR(DATE(L19,M19,N19),"")</f>
        <v/>
      </c>
      <c r="M20" s="137"/>
      <c r="N20" s="138"/>
      <c r="O20" s="136" t="str">
        <f t="shared" ref="O20" si="2">IFERROR(DATE(O19,P19,Q19),"")</f>
        <v/>
      </c>
      <c r="P20" s="137"/>
      <c r="Q20" s="138"/>
      <c r="R20" s="136" t="str">
        <f t="shared" ref="R20" si="3">IFERROR(DATE(R19,S19,T19),"")</f>
        <v/>
      </c>
      <c r="S20" s="137"/>
      <c r="T20" s="138"/>
      <c r="U20" s="136" t="str">
        <f t="shared" ref="U20" si="4">IFERROR(DATE(U19,V19,W19),"")</f>
        <v/>
      </c>
      <c r="V20" s="137"/>
      <c r="W20" s="138"/>
      <c r="X20" s="136" t="str">
        <f t="shared" ref="X20" si="5">IFERROR(DATE(X19,Y19,Z19),"")</f>
        <v/>
      </c>
      <c r="Y20" s="137"/>
      <c r="Z20" s="138"/>
      <c r="AA20" s="136" t="str">
        <f t="shared" ref="AA20" si="6">IFERROR(DATE(AA19,AB19,AC19),"")</f>
        <v/>
      </c>
      <c r="AB20" s="137"/>
      <c r="AC20" s="138"/>
      <c r="AD20" s="136" t="str">
        <f t="shared" ref="AD20" si="7">IFERROR(DATE(AD19,AE19,AF19),"")</f>
        <v/>
      </c>
      <c r="AE20" s="137"/>
      <c r="AF20" s="138"/>
      <c r="AG20" s="60"/>
      <c r="AH20" s="58" t="s">
        <v>48</v>
      </c>
      <c r="AI20" s="61">
        <v>45383</v>
      </c>
      <c r="AJ20" s="58" t="s">
        <v>51</v>
      </c>
      <c r="AL20" s="58" t="s">
        <v>39</v>
      </c>
    </row>
    <row r="21" spans="1:38" s="62" customFormat="1" ht="20.25" customHeight="1" x14ac:dyDescent="0.15">
      <c r="B21" s="64" t="s">
        <v>47</v>
      </c>
      <c r="C21" s="133" t="str">
        <f>IFERROR(DATEDIF(C20,$AI$20,"Y"),"")</f>
        <v/>
      </c>
      <c r="D21" s="134"/>
      <c r="E21" s="135"/>
      <c r="F21" s="133" t="str">
        <f t="shared" ref="F21" si="8">IFERROR(DATEDIF(F20,$AI$20,"Y"),"")</f>
        <v/>
      </c>
      <c r="G21" s="134"/>
      <c r="H21" s="135"/>
      <c r="I21" s="133" t="str">
        <f t="shared" ref="I21" si="9">IFERROR(DATEDIF(I20,$AI$20,"Y"),"")</f>
        <v/>
      </c>
      <c r="J21" s="134"/>
      <c r="K21" s="135"/>
      <c r="L21" s="133" t="str">
        <f t="shared" ref="L21" si="10">IFERROR(DATEDIF(L20,$AI$20,"Y"),"")</f>
        <v/>
      </c>
      <c r="M21" s="134"/>
      <c r="N21" s="135"/>
      <c r="O21" s="133" t="str">
        <f t="shared" ref="O21" si="11">IFERROR(DATEDIF(O20,$AI$20,"Y"),"")</f>
        <v/>
      </c>
      <c r="P21" s="134"/>
      <c r="Q21" s="135"/>
      <c r="R21" s="133" t="str">
        <f t="shared" ref="R21" si="12">IFERROR(DATEDIF(R20,$AI$20,"Y"),"")</f>
        <v/>
      </c>
      <c r="S21" s="134"/>
      <c r="T21" s="135"/>
      <c r="U21" s="133" t="str">
        <f t="shared" ref="U21" si="13">IFERROR(DATEDIF(U20,$AI$20,"Y"),"")</f>
        <v/>
      </c>
      <c r="V21" s="134"/>
      <c r="W21" s="135"/>
      <c r="X21" s="133" t="str">
        <f t="shared" ref="X21" si="14">IFERROR(DATEDIF(X20,$AI$20,"Y"),"")</f>
        <v/>
      </c>
      <c r="Y21" s="134"/>
      <c r="Z21" s="135"/>
      <c r="AA21" s="133" t="str">
        <f t="shared" ref="AA21" si="15">IFERROR(DATEDIF(AA20,$AI$20,"Y"),"")</f>
        <v/>
      </c>
      <c r="AB21" s="134"/>
      <c r="AC21" s="135"/>
      <c r="AD21" s="133" t="str">
        <f t="shared" ref="AD21" si="16">IFERROR(DATEDIF(AD20,$AI$20,"Y"),"")</f>
        <v/>
      </c>
      <c r="AE21" s="134"/>
      <c r="AF21" s="135"/>
      <c r="AG21" s="63"/>
      <c r="AH21" s="58" t="s">
        <v>49</v>
      </c>
      <c r="AI21" s="61">
        <v>43192</v>
      </c>
      <c r="AJ21" s="58" t="s">
        <v>51</v>
      </c>
      <c r="AK21" s="58"/>
      <c r="AL21" s="58" t="s">
        <v>39</v>
      </c>
    </row>
    <row r="22" spans="1:38" ht="20.25" customHeight="1" x14ac:dyDescent="0.15">
      <c r="B22" s="8" t="s">
        <v>23</v>
      </c>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9"/>
    </row>
    <row r="23" spans="1:38" s="25" customFormat="1" ht="20.25" hidden="1" customHeight="1" x14ac:dyDescent="0.15">
      <c r="B23" s="45"/>
      <c r="C23" s="93" t="str">
        <f>IFERROR(IF(DATE(C19,D19,E19)&lt;$AI$21,0,IF(DATE(C19,D19,E19)&gt;$AI$20,0,IF(DATE(C19,D19,E19)&gt;$AI$21,1,1))),"")</f>
        <v/>
      </c>
      <c r="D23" s="93" t="str">
        <f>IFERROR(IF(DATE(#REF!,#REF!,#REF!)&gt;B22,1,IF(DATE(#REF!,#REF!,#REF!)&lt;B22,0)),"")</f>
        <v/>
      </c>
      <c r="E23" s="93" t="str">
        <f>IFERROR(IF(DATE(#REF!,#REF!,#REF!)&gt;C22,1,IF(DATE(#REF!,#REF!,#REF!)&lt;C22,0)),"")</f>
        <v/>
      </c>
      <c r="F23" s="93" t="str">
        <f t="shared" ref="F23" si="17">IFERROR(IF(DATE(F19,G19,H19)&lt;$AI$21,0,IF(DATE(F19,G19,H19)&gt;$AI$20,0,IF(DATE(F19,G19,H19)&gt;$AI$21,1,1))),"")</f>
        <v/>
      </c>
      <c r="G23" s="93" t="str">
        <f>IFERROR(IF(DATE(#REF!,#REF!,#REF!)&gt;E22,1,IF(DATE(#REF!,#REF!,#REF!)&lt;E22,0)),"")</f>
        <v/>
      </c>
      <c r="H23" s="93" t="str">
        <f>IFERROR(IF(DATE(#REF!,#REF!,#REF!)&gt;F22,1,IF(DATE(#REF!,#REF!,#REF!)&lt;F22,0)),"")</f>
        <v/>
      </c>
      <c r="I23" s="93" t="str">
        <f t="shared" ref="I23" si="18">IFERROR(IF(DATE(I19,J19,K19)&lt;$AI$21,0,IF(DATE(I19,J19,K19)&gt;$AI$20,0,IF(DATE(I19,J19,K19)&gt;$AI$21,1,1))),"")</f>
        <v/>
      </c>
      <c r="J23" s="93" t="str">
        <f>IFERROR(IF(DATE(#REF!,#REF!,#REF!)&gt;H22,1,IF(DATE(#REF!,#REF!,#REF!)&lt;H22,0)),"")</f>
        <v/>
      </c>
      <c r="K23" s="93" t="str">
        <f>IFERROR(IF(DATE(#REF!,#REF!,#REF!)&gt;I22,1,IF(DATE(#REF!,#REF!,#REF!)&lt;I22,0)),"")</f>
        <v/>
      </c>
      <c r="L23" s="93" t="str">
        <f t="shared" ref="L23" si="19">IFERROR(IF(DATE(L19,M19,N19)&lt;$AI$21,0,IF(DATE(L19,M19,N19)&gt;$AI$20,0,IF(DATE(L19,M19,N19)&gt;$AI$21,1,1))),"")</f>
        <v/>
      </c>
      <c r="M23" s="93" t="str">
        <f>IFERROR(IF(DATE(#REF!,#REF!,#REF!)&gt;K22,1,IF(DATE(#REF!,#REF!,#REF!)&lt;K22,0)),"")</f>
        <v/>
      </c>
      <c r="N23" s="93" t="str">
        <f>IFERROR(IF(DATE(#REF!,#REF!,#REF!)&gt;L22,1,IF(DATE(#REF!,#REF!,#REF!)&lt;L22,0)),"")</f>
        <v/>
      </c>
      <c r="O23" s="93" t="str">
        <f t="shared" ref="O23" si="20">IFERROR(IF(DATE(O19,P19,Q19)&lt;$AI$21,0,IF(DATE(O19,P19,Q19)&gt;$AI$20,0,IF(DATE(O19,P19,Q19)&gt;$AI$21,1,1))),"")</f>
        <v/>
      </c>
      <c r="P23" s="93" t="str">
        <f>IFERROR(IF(DATE(#REF!,#REF!,#REF!)&gt;N22,1,IF(DATE(#REF!,#REF!,#REF!)&lt;N22,0)),"")</f>
        <v/>
      </c>
      <c r="Q23" s="93" t="str">
        <f>IFERROR(IF(DATE(#REF!,#REF!,#REF!)&gt;O22,1,IF(DATE(#REF!,#REF!,#REF!)&lt;O22,0)),"")</f>
        <v/>
      </c>
      <c r="R23" s="93" t="str">
        <f t="shared" ref="R23" si="21">IFERROR(IF(DATE(R19,S19,T19)&lt;$AI$21,0,IF(DATE(R19,S19,T19)&gt;$AI$20,0,IF(DATE(R19,S19,T19)&gt;$AI$21,1,1))),"")</f>
        <v/>
      </c>
      <c r="S23" s="93" t="str">
        <f>IFERROR(IF(DATE(#REF!,#REF!,#REF!)&gt;Q22,1,IF(DATE(#REF!,#REF!,#REF!)&lt;Q22,0)),"")</f>
        <v/>
      </c>
      <c r="T23" s="93" t="str">
        <f>IFERROR(IF(DATE(#REF!,#REF!,#REF!)&gt;R22,1,IF(DATE(#REF!,#REF!,#REF!)&lt;R22,0)),"")</f>
        <v/>
      </c>
      <c r="U23" s="93" t="str">
        <f t="shared" ref="U23" si="22">IFERROR(IF(DATE(U19,V19,W19)&lt;$AI$21,0,IF(DATE(U19,V19,W19)&gt;$AI$20,0,IF(DATE(U19,V19,W19)&gt;$AI$21,1,1))),"")</f>
        <v/>
      </c>
      <c r="V23" s="93" t="str">
        <f>IFERROR(IF(DATE(#REF!,#REF!,#REF!)&gt;T22,1,IF(DATE(#REF!,#REF!,#REF!)&lt;T22,0)),"")</f>
        <v/>
      </c>
      <c r="W23" s="93" t="str">
        <f>IFERROR(IF(DATE(#REF!,#REF!,#REF!)&gt;U22,1,IF(DATE(#REF!,#REF!,#REF!)&lt;U22,0)),"")</f>
        <v/>
      </c>
      <c r="X23" s="93" t="str">
        <f t="shared" ref="X23" si="23">IFERROR(IF(DATE(X19,Y19,Z19)&lt;$AI$21,0,IF(DATE(X19,Y19,Z19)&gt;$AI$20,0,IF(DATE(X19,Y19,Z19)&gt;$AI$21,1,1))),"")</f>
        <v/>
      </c>
      <c r="Y23" s="93" t="str">
        <f>IFERROR(IF(DATE(#REF!,#REF!,#REF!)&gt;W22,1,IF(DATE(#REF!,#REF!,#REF!)&lt;W22,0)),"")</f>
        <v/>
      </c>
      <c r="Z23" s="93" t="str">
        <f>IFERROR(IF(DATE(#REF!,#REF!,#REF!)&gt;X22,1,IF(DATE(#REF!,#REF!,#REF!)&lt;X22,0)),"")</f>
        <v/>
      </c>
      <c r="AA23" s="93" t="str">
        <f t="shared" ref="AA23" si="24">IFERROR(IF(DATE(AA19,AB19,AC19)&lt;$AI$21,0,IF(DATE(AA19,AB19,AC19)&gt;$AI$20,0,IF(DATE(AA19,AB19,AC19)&gt;$AI$21,1,1))),"")</f>
        <v/>
      </c>
      <c r="AB23" s="93" t="str">
        <f>IFERROR(IF(DATE(#REF!,#REF!,#REF!)&gt;Z22,1,IF(DATE(#REF!,#REF!,#REF!)&lt;Z22,0)),"")</f>
        <v/>
      </c>
      <c r="AC23" s="93" t="str">
        <f>IFERROR(IF(DATE(#REF!,#REF!,#REF!)&gt;AA22,1,IF(DATE(#REF!,#REF!,#REF!)&lt;AA22,0)),"")</f>
        <v/>
      </c>
      <c r="AD23" s="93" t="str">
        <f t="shared" ref="AD23" si="25">IFERROR(IF(DATE(AD19,AE19,AF19)&lt;$AI$21,0,IF(DATE(AD19,AE19,AF19)&gt;$AI$20,0,IF(DATE(AD19,AE19,AF19)&gt;$AI$21,1,1))),"")</f>
        <v/>
      </c>
      <c r="AE23" s="93" t="str">
        <f>IFERROR(IF(DATE(#REF!,#REF!,#REF!)&gt;AC22,1,IF(DATE(#REF!,#REF!,#REF!)&lt;AC22,0)),"")</f>
        <v/>
      </c>
      <c r="AF23" s="93" t="str">
        <f>IFERROR(IF(DATE(#REF!,#REF!,#REF!)&gt;AD22,1,IF(DATE(#REF!,#REF!,#REF!)&lt;AD22,0)),"")</f>
        <v/>
      </c>
      <c r="AG23" s="41"/>
      <c r="AH23" s="25" t="s">
        <v>50</v>
      </c>
      <c r="AI23" s="42">
        <f>SUM(C23:AF23)</f>
        <v>0</v>
      </c>
      <c r="AJ23" s="25" t="s">
        <v>38</v>
      </c>
      <c r="AK23" s="25" t="s">
        <v>39</v>
      </c>
    </row>
    <row r="24" spans="1:38" ht="13.5" customHeight="1" x14ac:dyDescent="0.1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9"/>
    </row>
    <row r="25" spans="1:38" x14ac:dyDescent="0.1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1:38" ht="10.5" customHeight="1" x14ac:dyDescent="0.1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8" ht="18.75" customHeight="1" x14ac:dyDescent="0.15">
      <c r="B27" s="4" t="s">
        <v>15</v>
      </c>
      <c r="C27" s="1"/>
      <c r="D27" s="1"/>
      <c r="E27" s="1"/>
      <c r="F27" s="1"/>
      <c r="G27" s="1"/>
      <c r="H27" s="1"/>
      <c r="I27" s="123" t="s">
        <v>16</v>
      </c>
      <c r="J27" s="123"/>
      <c r="K27" s="123"/>
      <c r="L27" s="1"/>
      <c r="M27" s="1"/>
      <c r="N27" s="1"/>
      <c r="O27" s="1"/>
      <c r="P27" s="1"/>
      <c r="Q27" s="1"/>
      <c r="R27" s="123" t="s">
        <v>17</v>
      </c>
      <c r="S27" s="123"/>
      <c r="T27" s="123"/>
      <c r="U27" s="91" t="s">
        <v>26</v>
      </c>
      <c r="V27" s="91"/>
      <c r="W27" s="91"/>
      <c r="X27" s="92"/>
      <c r="Y27" s="35"/>
      <c r="Z27" s="35"/>
      <c r="AA27" s="1"/>
      <c r="AB27" s="1"/>
      <c r="AC27" s="1"/>
      <c r="AD27" s="1"/>
      <c r="AE27" s="1"/>
      <c r="AF27" s="1"/>
    </row>
    <row r="28" spans="1:38" s="25" customFormat="1" ht="18.75" hidden="1" customHeight="1" x14ac:dyDescent="0.15">
      <c r="B28" s="11" t="s">
        <v>11</v>
      </c>
      <c r="C28" s="114">
        <f>(IF(C21&gt;74,0,1))*MAX((C22-C66),0)*C62*0.01+(IF(F21&gt;74,0,1))*MAX((F22-C66),0)*C62*0.01+(IF(I21&gt;74,0,1))*MAX((I22-C66),0)*C62*0.01+(IF(L21&gt;74,0,1))*MAX((L22-C66),0)*C62*0.01+(IF(O21&gt;74,0,1))*MAX((O22-C66),0)*C62*0.01+(IF(R21&gt;74,0,1))*MAX((R22-C66),0)*C62*0.01+(IF(U21&gt;74,0,1))*MAX((U22-C66),0)*C62*0.01+(IF(X21&gt;74,0,1))*MAX((X22-C66),0)*C62*0.01+(IF(AA21&gt;74,0,1))*MAX((AA22-C66),0)*C62*0.01+(IF(AD21&gt;74,0,1))*MAX((AD22-C66),0)*C62*0.01</f>
        <v>0</v>
      </c>
      <c r="D28" s="115"/>
      <c r="E28" s="116"/>
      <c r="F28" s="102" t="s">
        <v>14</v>
      </c>
      <c r="G28" s="103"/>
      <c r="H28" s="104"/>
      <c r="I28" s="102" t="s">
        <v>11</v>
      </c>
      <c r="J28" s="103"/>
      <c r="K28" s="104"/>
      <c r="L28" s="114">
        <f>(IF(C21&gt;74,0,1))*MAX((C22-C66),0)*H62*0.01+(IF(F21&gt;74,0,1))*MAX((F22-C66),0)*H62*0.01+(IF(I21&gt;74,0,1))*MAX((I22-C66),0)*H62*0.01+(IF(L21&gt;74,0,1))*MAX((L22-C66),0)*H62*0.01+(IF(O21&gt;74,0,1))*MAX((O22-C66),0)*H62*0.01+(IF(R21&gt;74,0,1))*MAX((R22-C66),0)*H62*0.01+(IF(U21&gt;74,0,1))*MAX((U22-C66),0)*H62*0.01+(IF(X21&gt;74,0,1))*MAX((X22-C66),0)*H62*0.01+(IF(AA21&gt;74,0,1))*MAX((AA22-C66),0)*H62*0.01+(IF(AD21&gt;74,0,1))*MAX((AD22-C66),0)*H62*0.01</f>
        <v>0</v>
      </c>
      <c r="M28" s="115"/>
      <c r="N28" s="116"/>
      <c r="O28" s="102" t="s">
        <v>14</v>
      </c>
      <c r="P28" s="103"/>
      <c r="Q28" s="104"/>
      <c r="R28" s="102" t="s">
        <v>11</v>
      </c>
      <c r="S28" s="103"/>
      <c r="T28" s="104"/>
      <c r="U28" s="114">
        <f>IF(C21&gt;64,0,IF(C21&lt;40,0,1))*(MAX((C22-C66),0))*N62*0.01+IF(F21&gt;64,0,IF(F21&lt;40,0,1))*(MAX((F22-C66),0))*N62*0.01+IF(I21&gt;64,0,IF(I21&lt;40,0,1))*(MAX((I22-C66),0))*N62*0.01+IF(L21&gt;64,0,IF(L21&lt;40,0,1))*(MAX((L22-C66),0))*N62*0.01+IF(O21&gt;64,0,IF(O21&lt;40,0,1))*(MAX((O22-C66),0))*N62*0.01+IF(R21&gt;64,0,IF(R21&lt;40,0,1))*(MAX((R22-C66),0))*N62*0.01+IF(U21&gt;64,0,IF(U21&lt;40,0,1))*(MAX((U22-C66),0))*N62*0.01+IF(X21&gt;64,0,IF(X21&lt;40,0,1))*(MAX((X22-C66),0))*N62*0.01+IF(AA21&gt;64,0,IF(AA21&lt;40,0,1))*(MAX((AA22-C66),0))*N62*0.01+IF(AD21&gt;64,0,IF(AD21&lt;40,0,1))*(MAX((AD22-C66),0))*N62*0.01</f>
        <v>0</v>
      </c>
      <c r="V28" s="115"/>
      <c r="W28" s="116"/>
      <c r="X28" s="148" t="s">
        <v>14</v>
      </c>
      <c r="Y28" s="148"/>
      <c r="Z28" s="148"/>
      <c r="AA28" s="26" t="s">
        <v>38</v>
      </c>
      <c r="AB28" s="26"/>
      <c r="AC28" s="26"/>
      <c r="AD28" s="15" t="s">
        <v>39</v>
      </c>
      <c r="AE28" s="15"/>
      <c r="AF28" s="15"/>
    </row>
    <row r="29" spans="1:38" ht="18.75" customHeight="1" thickBot="1" x14ac:dyDescent="0.2">
      <c r="B29" s="50" t="s">
        <v>54</v>
      </c>
      <c r="C29" s="127">
        <f>C28</f>
        <v>0</v>
      </c>
      <c r="D29" s="128"/>
      <c r="E29" s="129"/>
      <c r="F29" s="108" t="s">
        <v>14</v>
      </c>
      <c r="G29" s="109"/>
      <c r="H29" s="110"/>
      <c r="I29" s="139" t="s">
        <v>54</v>
      </c>
      <c r="J29" s="140"/>
      <c r="K29" s="141"/>
      <c r="L29" s="120">
        <f>L28</f>
        <v>0</v>
      </c>
      <c r="M29" s="121"/>
      <c r="N29" s="122"/>
      <c r="O29" s="108" t="s">
        <v>14</v>
      </c>
      <c r="P29" s="109"/>
      <c r="Q29" s="110"/>
      <c r="R29" s="139" t="s">
        <v>54</v>
      </c>
      <c r="S29" s="140"/>
      <c r="T29" s="141"/>
      <c r="U29" s="120">
        <f>U28</f>
        <v>0</v>
      </c>
      <c r="V29" s="121"/>
      <c r="W29" s="122"/>
      <c r="X29" s="150" t="s">
        <v>25</v>
      </c>
      <c r="Y29" s="150"/>
      <c r="Z29" s="150"/>
      <c r="AA29" s="1"/>
      <c r="AB29" s="1"/>
      <c r="AC29" s="1"/>
      <c r="AD29" s="1"/>
      <c r="AE29" s="1"/>
      <c r="AF29" s="1"/>
      <c r="AG29" s="1"/>
    </row>
    <row r="30" spans="1:38" s="46" customFormat="1" ht="18.75" customHeight="1" x14ac:dyDescent="0.15">
      <c r="B30" s="49" t="s">
        <v>32</v>
      </c>
      <c r="C30" s="130">
        <f>AH42*C63</f>
        <v>0</v>
      </c>
      <c r="D30" s="131"/>
      <c r="E30" s="132"/>
      <c r="F30" s="111" t="s">
        <v>14</v>
      </c>
      <c r="G30" s="112"/>
      <c r="H30" s="113"/>
      <c r="I30" s="142" t="s">
        <v>32</v>
      </c>
      <c r="J30" s="143"/>
      <c r="K30" s="144"/>
      <c r="L30" s="130">
        <f>AH42*H63</f>
        <v>0</v>
      </c>
      <c r="M30" s="131"/>
      <c r="N30" s="132"/>
      <c r="O30" s="111" t="s">
        <v>14</v>
      </c>
      <c r="P30" s="112"/>
      <c r="Q30" s="113"/>
      <c r="R30" s="145" t="s">
        <v>32</v>
      </c>
      <c r="S30" s="146"/>
      <c r="T30" s="147"/>
      <c r="U30" s="179">
        <f>AG42*N63</f>
        <v>0</v>
      </c>
      <c r="V30" s="180"/>
      <c r="W30" s="181"/>
      <c r="X30" s="149" t="s">
        <v>25</v>
      </c>
      <c r="Y30" s="149"/>
      <c r="Z30" s="149"/>
      <c r="AA30" s="47"/>
      <c r="AB30" s="47"/>
      <c r="AC30" s="47"/>
      <c r="AD30" s="48"/>
      <c r="AE30" s="48"/>
      <c r="AF30" s="48"/>
    </row>
    <row r="31" spans="1:38" s="46" customFormat="1" ht="18.75" customHeight="1" x14ac:dyDescent="0.15">
      <c r="B31" s="9" t="s">
        <v>52</v>
      </c>
      <c r="C31" s="189">
        <f>C63/2*AI23</f>
        <v>0</v>
      </c>
      <c r="D31" s="190"/>
      <c r="E31" s="191"/>
      <c r="F31" s="201" t="s">
        <v>14</v>
      </c>
      <c r="G31" s="202"/>
      <c r="H31" s="203"/>
      <c r="I31" s="161" t="s">
        <v>52</v>
      </c>
      <c r="J31" s="162"/>
      <c r="K31" s="163"/>
      <c r="L31" s="189">
        <f>H63/2*AI23</f>
        <v>0</v>
      </c>
      <c r="M31" s="190"/>
      <c r="N31" s="191"/>
      <c r="O31" s="201" t="s">
        <v>14</v>
      </c>
      <c r="P31" s="202"/>
      <c r="Q31" s="203"/>
      <c r="R31" s="198"/>
      <c r="S31" s="199"/>
      <c r="T31" s="200"/>
      <c r="U31" s="195"/>
      <c r="V31" s="196"/>
      <c r="W31" s="197"/>
      <c r="X31" s="192"/>
      <c r="Y31" s="193"/>
      <c r="Z31" s="194"/>
      <c r="AA31" s="47"/>
      <c r="AB31" s="47"/>
      <c r="AC31" s="47"/>
      <c r="AD31" s="48"/>
      <c r="AE31" s="48"/>
      <c r="AF31" s="48"/>
    </row>
    <row r="32" spans="1:38" ht="18.75" customHeight="1" thickBot="1" x14ac:dyDescent="0.2">
      <c r="A32" s="27"/>
      <c r="B32" s="50" t="s">
        <v>55</v>
      </c>
      <c r="C32" s="127">
        <f>C30-C31</f>
        <v>0</v>
      </c>
      <c r="D32" s="128"/>
      <c r="E32" s="129"/>
      <c r="F32" s="108" t="s">
        <v>25</v>
      </c>
      <c r="G32" s="109"/>
      <c r="H32" s="110"/>
      <c r="I32" s="139" t="s">
        <v>55</v>
      </c>
      <c r="J32" s="140"/>
      <c r="K32" s="141"/>
      <c r="L32" s="120">
        <f>L30-L31</f>
        <v>0</v>
      </c>
      <c r="M32" s="121"/>
      <c r="N32" s="122"/>
      <c r="O32" s="108" t="s">
        <v>14</v>
      </c>
      <c r="P32" s="109"/>
      <c r="Q32" s="110"/>
      <c r="R32" s="139" t="s">
        <v>55</v>
      </c>
      <c r="S32" s="140"/>
      <c r="T32" s="141"/>
      <c r="U32" s="120">
        <f>U30</f>
        <v>0</v>
      </c>
      <c r="V32" s="121"/>
      <c r="W32" s="122"/>
      <c r="X32" s="150" t="s">
        <v>25</v>
      </c>
      <c r="Y32" s="150"/>
      <c r="Z32" s="150"/>
      <c r="AA32" s="1"/>
      <c r="AB32" s="1"/>
      <c r="AC32" s="1"/>
      <c r="AD32" s="1"/>
      <c r="AE32" s="1"/>
      <c r="AF32" s="1"/>
    </row>
    <row r="33" spans="1:36" s="25" customFormat="1" ht="15" hidden="1" customHeight="1" x14ac:dyDescent="0.15">
      <c r="B33" s="51" t="s">
        <v>12</v>
      </c>
      <c r="C33" s="124">
        <f>IF(AH42&gt;0,1,0)*C64</f>
        <v>0</v>
      </c>
      <c r="D33" s="125"/>
      <c r="E33" s="126"/>
      <c r="F33" s="105" t="s">
        <v>60</v>
      </c>
      <c r="G33" s="106"/>
      <c r="H33" s="107"/>
      <c r="I33" s="170" t="s">
        <v>12</v>
      </c>
      <c r="J33" s="171"/>
      <c r="K33" s="172"/>
      <c r="L33" s="117">
        <f>IF(AH42&gt;0,1,0)*H64</f>
        <v>0</v>
      </c>
      <c r="M33" s="118"/>
      <c r="N33" s="119"/>
      <c r="O33" s="105" t="s">
        <v>14</v>
      </c>
      <c r="P33" s="106"/>
      <c r="Q33" s="107"/>
      <c r="R33" s="167" t="s">
        <v>12</v>
      </c>
      <c r="S33" s="168"/>
      <c r="T33" s="169"/>
      <c r="U33" s="117">
        <f>IF(AG42&gt;0,1,0)*N64</f>
        <v>0</v>
      </c>
      <c r="V33" s="118"/>
      <c r="W33" s="119"/>
      <c r="X33" s="205" t="s">
        <v>25</v>
      </c>
      <c r="Y33" s="205"/>
      <c r="Z33" s="205"/>
      <c r="AA33" s="26" t="s">
        <v>38</v>
      </c>
      <c r="AB33" s="26"/>
      <c r="AC33" s="26"/>
      <c r="AD33" s="15" t="s">
        <v>39</v>
      </c>
      <c r="AE33" s="15"/>
      <c r="AF33" s="15"/>
    </row>
    <row r="34" spans="1:36" ht="18.75" customHeight="1" thickBot="1" x14ac:dyDescent="0.2">
      <c r="A34" s="27"/>
      <c r="B34" s="50" t="s">
        <v>29</v>
      </c>
      <c r="C34" s="127">
        <f>C33</f>
        <v>0</v>
      </c>
      <c r="D34" s="128"/>
      <c r="E34" s="129"/>
      <c r="F34" s="108" t="s">
        <v>14</v>
      </c>
      <c r="G34" s="109"/>
      <c r="H34" s="110"/>
      <c r="I34" s="139" t="s">
        <v>29</v>
      </c>
      <c r="J34" s="140"/>
      <c r="K34" s="141"/>
      <c r="L34" s="120">
        <f>L33</f>
        <v>0</v>
      </c>
      <c r="M34" s="121"/>
      <c r="N34" s="122"/>
      <c r="O34" s="108" t="s">
        <v>14</v>
      </c>
      <c r="P34" s="109"/>
      <c r="Q34" s="110"/>
      <c r="R34" s="139" t="s">
        <v>29</v>
      </c>
      <c r="S34" s="140"/>
      <c r="T34" s="141"/>
      <c r="U34" s="120">
        <f>U33</f>
        <v>0</v>
      </c>
      <c r="V34" s="121"/>
      <c r="W34" s="122"/>
      <c r="X34" s="150" t="s">
        <v>42</v>
      </c>
      <c r="Y34" s="150"/>
      <c r="Z34" s="150"/>
      <c r="AA34" s="1"/>
      <c r="AB34" s="1"/>
      <c r="AC34" s="1"/>
      <c r="AD34" s="1"/>
      <c r="AE34" s="1"/>
      <c r="AF34" s="1"/>
    </row>
    <row r="35" spans="1:36" s="25" customFormat="1" ht="15" hidden="1" x14ac:dyDescent="0.15">
      <c r="B35" s="51" t="s">
        <v>20</v>
      </c>
      <c r="C35" s="124">
        <f>ROUNDDOWN(SUM(C28+C30-C31+C33),-2)</f>
        <v>0</v>
      </c>
      <c r="D35" s="125"/>
      <c r="E35" s="126"/>
      <c r="F35" s="105" t="s">
        <v>14</v>
      </c>
      <c r="G35" s="106"/>
      <c r="H35" s="107"/>
      <c r="I35" s="167" t="s">
        <v>13</v>
      </c>
      <c r="J35" s="168"/>
      <c r="K35" s="169"/>
      <c r="L35" s="117">
        <f>ROUNDDOWN(SUM(L28+L30-L31+L33),-2)</f>
        <v>0</v>
      </c>
      <c r="M35" s="118"/>
      <c r="N35" s="119"/>
      <c r="O35" s="105" t="s">
        <v>14</v>
      </c>
      <c r="P35" s="106"/>
      <c r="Q35" s="107"/>
      <c r="R35" s="167" t="s">
        <v>13</v>
      </c>
      <c r="S35" s="168"/>
      <c r="T35" s="169"/>
      <c r="U35" s="117">
        <f>ROUNDDOWN(SUM(U28+U30+U33),-2)</f>
        <v>0</v>
      </c>
      <c r="V35" s="118"/>
      <c r="W35" s="119"/>
      <c r="X35" s="105" t="s">
        <v>14</v>
      </c>
      <c r="Y35" s="106"/>
      <c r="Z35" s="107"/>
      <c r="AA35" s="26" t="s">
        <v>38</v>
      </c>
      <c r="AB35" s="26"/>
      <c r="AC35" s="26"/>
      <c r="AD35" s="15" t="s">
        <v>39</v>
      </c>
      <c r="AE35" s="15"/>
      <c r="AF35" s="15"/>
    </row>
    <row r="36" spans="1:36" s="25" customFormat="1" ht="18.75" hidden="1" customHeight="1" x14ac:dyDescent="0.15">
      <c r="B36" s="11" t="s">
        <v>13</v>
      </c>
      <c r="C36" s="72">
        <f>MIN(C35,C65)</f>
        <v>0</v>
      </c>
      <c r="D36" s="73"/>
      <c r="E36" s="74"/>
      <c r="F36" s="102" t="s">
        <v>14</v>
      </c>
      <c r="G36" s="103"/>
      <c r="H36" s="104"/>
      <c r="I36" s="164" t="s">
        <v>13</v>
      </c>
      <c r="J36" s="165"/>
      <c r="K36" s="166"/>
      <c r="L36" s="114">
        <f>MIN(L35,H65)</f>
        <v>0</v>
      </c>
      <c r="M36" s="115"/>
      <c r="N36" s="116"/>
      <c r="O36" s="102" t="s">
        <v>14</v>
      </c>
      <c r="P36" s="103"/>
      <c r="Q36" s="104"/>
      <c r="R36" s="164" t="s">
        <v>13</v>
      </c>
      <c r="S36" s="165"/>
      <c r="T36" s="166"/>
      <c r="U36" s="114">
        <f>MIN(U35,N65)</f>
        <v>0</v>
      </c>
      <c r="V36" s="115"/>
      <c r="W36" s="116"/>
      <c r="X36" s="148" t="s">
        <v>14</v>
      </c>
      <c r="Y36" s="148"/>
      <c r="Z36" s="148"/>
      <c r="AA36" s="26" t="s">
        <v>38</v>
      </c>
      <c r="AB36" s="26"/>
      <c r="AC36" s="26"/>
      <c r="AD36" s="15" t="s">
        <v>39</v>
      </c>
      <c r="AE36" s="15"/>
      <c r="AF36" s="15"/>
    </row>
    <row r="37" spans="1:36" ht="18.75" customHeight="1" x14ac:dyDescent="0.15">
      <c r="A37" s="27"/>
      <c r="B37" s="9" t="s">
        <v>13</v>
      </c>
      <c r="C37" s="69">
        <f>C36</f>
        <v>0</v>
      </c>
      <c r="D37" s="70"/>
      <c r="E37" s="71"/>
      <c r="F37" s="173" t="s">
        <v>14</v>
      </c>
      <c r="G37" s="174"/>
      <c r="H37" s="175"/>
      <c r="I37" s="161" t="s">
        <v>13</v>
      </c>
      <c r="J37" s="162"/>
      <c r="K37" s="163"/>
      <c r="L37" s="176">
        <f>L36</f>
        <v>0</v>
      </c>
      <c r="M37" s="177"/>
      <c r="N37" s="178"/>
      <c r="O37" s="173" t="s">
        <v>14</v>
      </c>
      <c r="P37" s="174"/>
      <c r="Q37" s="175"/>
      <c r="R37" s="161" t="s">
        <v>13</v>
      </c>
      <c r="S37" s="162"/>
      <c r="T37" s="163"/>
      <c r="U37" s="176">
        <f>U36</f>
        <v>0</v>
      </c>
      <c r="V37" s="177"/>
      <c r="W37" s="178"/>
      <c r="X37" s="204" t="s">
        <v>14</v>
      </c>
      <c r="Y37" s="204"/>
      <c r="Z37" s="204"/>
      <c r="AA37" s="1"/>
      <c r="AB37" s="1"/>
      <c r="AC37" s="1"/>
      <c r="AD37" s="1"/>
      <c r="AE37" s="1"/>
      <c r="AF37" s="1"/>
    </row>
    <row r="38" spans="1:36" ht="3.75" customHeight="1" x14ac:dyDescent="0.15">
      <c r="A38" s="27"/>
      <c r="B38" s="4"/>
      <c r="C38" s="6"/>
      <c r="D38" s="6"/>
      <c r="E38" s="6"/>
      <c r="F38" s="6"/>
      <c r="G38" s="6"/>
      <c r="H38" s="6"/>
      <c r="I38" s="4"/>
      <c r="J38" s="4"/>
      <c r="K38" s="4"/>
      <c r="L38" s="6"/>
      <c r="M38" s="6"/>
      <c r="N38" s="6"/>
      <c r="O38" s="6"/>
      <c r="P38" s="6"/>
      <c r="Q38" s="6"/>
      <c r="R38" s="4"/>
      <c r="S38" s="4"/>
      <c r="T38" s="4"/>
      <c r="U38" s="6"/>
      <c r="V38" s="6"/>
      <c r="W38" s="6"/>
      <c r="X38" s="6"/>
      <c r="Y38" s="6"/>
      <c r="Z38" s="6"/>
      <c r="AA38" s="1"/>
      <c r="AB38" s="1"/>
      <c r="AC38" s="1"/>
      <c r="AD38" s="1"/>
      <c r="AE38" s="1"/>
      <c r="AF38" s="1"/>
    </row>
    <row r="39" spans="1:36" ht="15" customHeight="1" x14ac:dyDescent="0.15">
      <c r="A39" s="27"/>
      <c r="B39" s="182" t="str">
        <f>"（限度額 "&amp;FIXED(C65,0,FALSE)&amp;"円）"</f>
        <v>（限度額 650,000円）</v>
      </c>
      <c r="C39" s="182"/>
      <c r="D39" s="182"/>
      <c r="E39" s="182"/>
      <c r="F39" s="182"/>
      <c r="G39" s="182"/>
      <c r="H39" s="182"/>
      <c r="I39" s="183" t="str">
        <f>"（限度額 "&amp;FIXED(H65,0,FALSE)&amp;"円）"</f>
        <v>（限度額 240,000円）</v>
      </c>
      <c r="J39" s="183"/>
      <c r="K39" s="183"/>
      <c r="L39" s="183"/>
      <c r="M39" s="183"/>
      <c r="N39" s="183"/>
      <c r="O39" s="183"/>
      <c r="P39" s="183"/>
      <c r="Q39" s="183"/>
      <c r="R39" s="183" t="str">
        <f>"（限度額 "&amp;FIXED(N65,0,FALSE)&amp;"円）"</f>
        <v>（限度額 170,000円）</v>
      </c>
      <c r="S39" s="183"/>
      <c r="T39" s="183"/>
      <c r="U39" s="183"/>
      <c r="V39" s="183"/>
      <c r="W39" s="183"/>
      <c r="X39" s="183"/>
      <c r="Y39" s="183"/>
      <c r="Z39" s="183"/>
      <c r="AA39" s="1"/>
      <c r="AB39" s="1"/>
      <c r="AC39" s="1"/>
      <c r="AD39" s="1"/>
      <c r="AE39" s="1"/>
      <c r="AF39" s="1"/>
    </row>
    <row r="40" spans="1:36" ht="7.5" customHeight="1" x14ac:dyDescent="0.15">
      <c r="A40" s="27"/>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6" ht="18.75" customHeight="1" x14ac:dyDescent="0.15">
      <c r="A41" s="27"/>
      <c r="B41" s="5" t="s">
        <v>18</v>
      </c>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6" s="25" customFormat="1" ht="14.25" hidden="1" x14ac:dyDescent="0.15">
      <c r="B42" s="14"/>
      <c r="C42" s="16"/>
      <c r="D42" s="16"/>
      <c r="E42" s="16"/>
      <c r="F42" s="16"/>
      <c r="G42" s="16"/>
      <c r="H42" s="16"/>
      <c r="I42" s="89">
        <f>SUM(C37+L37+U37)</f>
        <v>0</v>
      </c>
      <c r="J42" s="89"/>
      <c r="K42" s="89"/>
      <c r="L42" s="90"/>
      <c r="M42" s="44"/>
      <c r="N42" s="44"/>
      <c r="O42" s="17"/>
      <c r="P42" s="17"/>
      <c r="Q42" s="17"/>
      <c r="R42" s="17"/>
      <c r="S42" s="17"/>
      <c r="T42" s="17"/>
      <c r="U42" s="17"/>
      <c r="V42" s="17"/>
      <c r="W42" s="17"/>
      <c r="X42" s="85">
        <f>I42/12</f>
        <v>0</v>
      </c>
      <c r="Y42" s="85"/>
      <c r="Z42" s="85"/>
      <c r="AA42" s="86"/>
      <c r="AB42" s="43"/>
      <c r="AC42" s="43"/>
      <c r="AD42" s="15"/>
      <c r="AE42" s="15"/>
      <c r="AF42" s="15"/>
      <c r="AG42" s="15">
        <f>(IF(C21&gt;64,0,IF(C21&lt;40,0,1))+IF(F21&gt;64,0,IF(F21&lt;40,0,1))+IF(I21&gt;64,0,IF(I21&lt;40,0,1))+IF(L21&gt;64,0,IF(L21&lt;40,0,1))+IF(O21&gt;64,0,IF(O21&lt;40,0,1))+IF(R21&gt;64,0,IF(R21&lt;40,0,1))+IF(U21&gt;64,0,IF(U21&lt;40,0,1))+IF(X21&gt;64,0,IF(X21&lt;40,0,1))+IF(AA21&gt;64,0,IF(AA21&lt;40,0,1))+IF(AD21&gt;64,0,IF(AD21&lt;40,0,1)))</f>
        <v>0</v>
      </c>
      <c r="AH42" s="25">
        <f>(IF(OR(C21&gt;74,C21=""),0,1))+(IF(OR(F21&gt;74,F21=""),0,1))+(IF(OR(I21&gt;74,I21=""),0,1))+(IF(OR(L21&gt;74,L21=""),0,1))+(IF(OR(O21&gt;74,O21=""),0,1))+(IF(OR(R21&gt;74,R21=""),0,1))+(IF(OR(U21&gt;74,U21=""),0,1))+(IF(OR(X21&gt;74,X21=""),0,1))+(IF(OR(AA21&gt;74,AA21=""),0,1))+(IF(OR(AD21&gt;74,AD21=""),0,1))</f>
        <v>0</v>
      </c>
      <c r="AI42" s="26" t="s">
        <v>38</v>
      </c>
      <c r="AJ42" s="15" t="s">
        <v>39</v>
      </c>
    </row>
    <row r="43" spans="1:36" ht="14.25" thickBot="1" x14ac:dyDescent="0.2">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6" ht="37.5" customHeight="1" thickBot="1" x14ac:dyDescent="0.2">
      <c r="B44" s="87" t="s">
        <v>24</v>
      </c>
      <c r="C44" s="88"/>
      <c r="D44" s="88"/>
      <c r="E44" s="88"/>
      <c r="F44" s="88"/>
      <c r="G44" s="184">
        <f>I42</f>
        <v>0</v>
      </c>
      <c r="H44" s="185"/>
      <c r="I44" s="185"/>
      <c r="J44" s="185"/>
      <c r="K44" s="185"/>
      <c r="L44" s="185"/>
      <c r="M44" s="185"/>
      <c r="N44" s="185"/>
      <c r="O44" s="12" t="s">
        <v>14</v>
      </c>
      <c r="P44" s="37"/>
      <c r="Q44" s="37"/>
      <c r="U44" s="187" t="s">
        <v>19</v>
      </c>
      <c r="V44" s="188"/>
      <c r="W44" s="186">
        <f>X42</f>
        <v>0</v>
      </c>
      <c r="X44" s="186"/>
      <c r="Y44" s="186"/>
      <c r="Z44" s="186"/>
      <c r="AA44" s="186"/>
      <c r="AB44" s="186"/>
      <c r="AC44" s="186"/>
      <c r="AD44" s="13" t="s">
        <v>14</v>
      </c>
      <c r="AE44" s="38"/>
      <c r="AF44" s="38"/>
    </row>
    <row r="45" spans="1:36" x14ac:dyDescent="0.15">
      <c r="C45" s="1"/>
      <c r="D45" s="1"/>
      <c r="E45" s="1"/>
      <c r="F45" s="1"/>
      <c r="G45" s="1"/>
      <c r="H45" s="1"/>
      <c r="O45" s="1"/>
      <c r="P45" s="1"/>
      <c r="Q45" s="1"/>
      <c r="R45" s="1"/>
      <c r="S45" s="1"/>
      <c r="T45" s="1"/>
      <c r="U45" s="1"/>
      <c r="V45" s="1"/>
      <c r="W45" s="1"/>
      <c r="X45" s="1"/>
      <c r="Y45" s="1"/>
      <c r="Z45" s="1"/>
      <c r="AA45" s="1"/>
      <c r="AB45" s="1"/>
      <c r="AC45" s="1"/>
      <c r="AD45" s="1"/>
      <c r="AE45" s="1"/>
      <c r="AF45" s="1"/>
    </row>
    <row r="46" spans="1:36" ht="18.75" customHeight="1" x14ac:dyDescent="0.15">
      <c r="B46" s="1"/>
      <c r="C46" s="1"/>
      <c r="D46" s="1"/>
      <c r="E46" s="1"/>
      <c r="F46" s="1"/>
      <c r="G46" s="206" t="str">
        <f>"（最高限度額 "&amp;FIXED(C65+H65+N65,0,FALSE)&amp;"円）"</f>
        <v>（最高限度額 1,060,000円）</v>
      </c>
      <c r="H46" s="206"/>
      <c r="I46" s="206"/>
      <c r="J46" s="206"/>
      <c r="K46" s="206"/>
      <c r="L46" s="206"/>
      <c r="M46" s="206"/>
      <c r="N46" s="206"/>
      <c r="O46" s="206"/>
      <c r="P46" s="28"/>
      <c r="Q46" s="28"/>
      <c r="R46" s="1"/>
      <c r="S46" s="1"/>
      <c r="T46" s="1"/>
      <c r="U46" s="1"/>
      <c r="V46" s="1"/>
      <c r="W46" s="1"/>
      <c r="X46" s="1"/>
      <c r="Y46" s="1"/>
      <c r="Z46" s="1"/>
      <c r="AA46" s="1"/>
      <c r="AB46" s="1"/>
      <c r="AC46" s="1"/>
      <c r="AD46" s="1"/>
      <c r="AE46" s="1"/>
      <c r="AF46" s="1"/>
    </row>
    <row r="48" spans="1:36" ht="18" customHeight="1" x14ac:dyDescent="0.15">
      <c r="B48" s="53" t="s">
        <v>21</v>
      </c>
      <c r="C48" s="54"/>
      <c r="D48" s="54"/>
      <c r="E48" s="54"/>
      <c r="F48" s="54"/>
      <c r="G48" s="54"/>
      <c r="H48" s="54"/>
      <c r="I48" s="54"/>
      <c r="J48" s="54"/>
      <c r="K48" s="54"/>
      <c r="L48" s="54"/>
      <c r="M48" s="54"/>
      <c r="N48" s="54"/>
      <c r="O48" s="54"/>
      <c r="P48" s="54"/>
      <c r="Q48" s="54"/>
      <c r="R48" s="54"/>
      <c r="S48" s="54"/>
      <c r="T48" s="54"/>
      <c r="U48" s="54"/>
    </row>
    <row r="49" spans="2:33" ht="18" customHeight="1" x14ac:dyDescent="0.15">
      <c r="B49" s="53" t="s">
        <v>53</v>
      </c>
      <c r="C49" s="54"/>
      <c r="D49" s="54"/>
      <c r="E49" s="54"/>
      <c r="F49" s="54"/>
      <c r="G49" s="54"/>
      <c r="H49" s="54"/>
      <c r="I49" s="54"/>
      <c r="J49" s="54"/>
      <c r="K49" s="54"/>
      <c r="L49" s="54"/>
      <c r="M49" s="54"/>
      <c r="N49" s="54"/>
      <c r="O49" s="54"/>
      <c r="P49" s="54"/>
      <c r="Q49" s="54"/>
      <c r="R49" s="54"/>
      <c r="S49" s="54"/>
      <c r="T49" s="54"/>
      <c r="U49" s="54"/>
    </row>
    <row r="50" spans="2:33" ht="18" customHeight="1" x14ac:dyDescent="0.15">
      <c r="B50" s="55" t="s">
        <v>22</v>
      </c>
      <c r="C50" s="55"/>
      <c r="D50" s="55"/>
      <c r="E50" s="55"/>
      <c r="F50" s="55"/>
      <c r="G50" s="55"/>
      <c r="H50" s="55"/>
      <c r="I50" s="55"/>
      <c r="J50" s="55"/>
      <c r="K50" s="55"/>
      <c r="L50" s="55"/>
      <c r="M50" s="55"/>
      <c r="N50" s="55"/>
      <c r="O50" s="55"/>
      <c r="P50" s="55"/>
      <c r="Q50" s="55"/>
      <c r="R50" s="55"/>
      <c r="S50" s="55"/>
      <c r="T50" s="55"/>
      <c r="U50" s="55"/>
      <c r="V50" s="28"/>
      <c r="W50" s="28"/>
    </row>
    <row r="51" spans="2:33" ht="18" customHeight="1" x14ac:dyDescent="0.15">
      <c r="B51" s="55" t="s">
        <v>40</v>
      </c>
      <c r="C51" s="55"/>
      <c r="D51" s="55"/>
      <c r="E51" s="55"/>
      <c r="F51" s="55"/>
      <c r="G51" s="55"/>
      <c r="H51" s="55"/>
      <c r="I51" s="55"/>
      <c r="J51" s="55"/>
      <c r="K51" s="55"/>
      <c r="L51" s="55"/>
      <c r="M51" s="55"/>
      <c r="N51" s="55"/>
      <c r="O51" s="55"/>
      <c r="P51" s="55"/>
      <c r="Q51" s="55"/>
      <c r="R51" s="55"/>
      <c r="S51" s="55"/>
      <c r="T51" s="55"/>
      <c r="U51" s="55"/>
      <c r="V51" s="28"/>
      <c r="W51" s="28"/>
      <c r="X51" s="3"/>
      <c r="Y51" s="28"/>
      <c r="Z51" s="28"/>
    </row>
    <row r="52" spans="2:33" ht="18" customHeight="1" x14ac:dyDescent="0.15">
      <c r="B52" s="56" t="s">
        <v>66</v>
      </c>
      <c r="C52" s="56"/>
      <c r="D52" s="56"/>
      <c r="E52" s="56"/>
      <c r="F52" s="56"/>
      <c r="G52" s="56"/>
      <c r="H52" s="56"/>
      <c r="I52" s="56"/>
      <c r="J52" s="55"/>
      <c r="K52" s="55"/>
      <c r="L52" s="55"/>
      <c r="M52" s="55"/>
      <c r="N52" s="55"/>
      <c r="O52" s="55"/>
      <c r="P52" s="55"/>
      <c r="Q52" s="55"/>
      <c r="R52" s="55"/>
      <c r="S52" s="55"/>
      <c r="T52" s="55"/>
      <c r="U52" s="55"/>
      <c r="V52" s="28"/>
      <c r="W52" s="28"/>
    </row>
    <row r="53" spans="2:33" ht="18" customHeight="1" x14ac:dyDescent="0.15">
      <c r="B53" s="65" t="s">
        <v>59</v>
      </c>
      <c r="C53" s="65"/>
      <c r="D53" s="65"/>
      <c r="E53" s="65"/>
      <c r="F53" s="65"/>
      <c r="G53" s="65"/>
      <c r="H53" s="65"/>
      <c r="I53" s="65"/>
      <c r="J53" s="55"/>
      <c r="K53" s="55"/>
      <c r="L53" s="55"/>
      <c r="M53" s="55"/>
      <c r="N53" s="55"/>
      <c r="O53" s="55"/>
      <c r="P53" s="55"/>
      <c r="Q53" s="55"/>
      <c r="R53" s="55"/>
      <c r="S53" s="55"/>
      <c r="T53" s="55"/>
      <c r="U53" s="55"/>
      <c r="V53" s="40"/>
      <c r="W53" s="40"/>
    </row>
    <row r="54" spans="2:33" ht="18" customHeight="1" x14ac:dyDescent="0.15">
      <c r="B54" s="56" t="s">
        <v>58</v>
      </c>
      <c r="C54" s="55"/>
      <c r="D54" s="55"/>
      <c r="E54" s="55"/>
      <c r="F54" s="55"/>
      <c r="G54" s="55"/>
      <c r="H54" s="55"/>
      <c r="I54" s="55"/>
      <c r="J54" s="55"/>
      <c r="K54" s="55"/>
      <c r="L54" s="55"/>
      <c r="M54" s="55"/>
      <c r="N54" s="55"/>
      <c r="O54" s="55"/>
      <c r="P54" s="55"/>
      <c r="Q54" s="55"/>
      <c r="R54" s="55"/>
      <c r="S54" s="55"/>
      <c r="T54" s="55"/>
      <c r="U54" s="55"/>
      <c r="V54" s="28"/>
      <c r="W54" s="28"/>
    </row>
    <row r="55" spans="2:33" ht="18" customHeight="1" x14ac:dyDescent="0.15">
      <c r="B55" s="83" t="s">
        <v>56</v>
      </c>
      <c r="C55" s="84"/>
      <c r="D55" s="84"/>
      <c r="E55" s="84"/>
      <c r="F55" s="84"/>
      <c r="G55" s="84"/>
      <c r="H55" s="84"/>
      <c r="I55" s="84"/>
      <c r="J55" s="84"/>
      <c r="K55" s="84"/>
      <c r="L55" s="84"/>
      <c r="M55" s="84"/>
      <c r="N55" s="84"/>
      <c r="O55" s="84"/>
      <c r="P55" s="84"/>
      <c r="Q55" s="84"/>
      <c r="R55" s="84"/>
      <c r="S55" s="84"/>
      <c r="T55" s="84"/>
      <c r="U55" s="84"/>
      <c r="V55" s="40"/>
      <c r="W55" s="40"/>
    </row>
    <row r="56" spans="2:33" ht="18" customHeight="1" x14ac:dyDescent="0.15">
      <c r="B56" s="84" t="s">
        <v>69</v>
      </c>
      <c r="C56" s="84"/>
      <c r="D56" s="84"/>
      <c r="E56" s="84"/>
      <c r="F56" s="84"/>
      <c r="G56" s="84"/>
      <c r="H56" s="84"/>
      <c r="I56" s="84"/>
      <c r="J56" s="84"/>
      <c r="K56" s="84"/>
      <c r="L56" s="84"/>
      <c r="M56" s="84"/>
      <c r="N56" s="84"/>
      <c r="O56" s="84"/>
      <c r="P56" s="84"/>
      <c r="Q56" s="84"/>
      <c r="R56" s="84"/>
      <c r="S56" s="84"/>
      <c r="T56" s="84"/>
      <c r="U56" s="84"/>
    </row>
    <row r="57" spans="2:33" ht="13.5" customHeight="1" x14ac:dyDescent="0.15">
      <c r="B57" s="52"/>
      <c r="C57" s="52"/>
      <c r="D57" s="52"/>
      <c r="E57" s="52"/>
      <c r="F57" s="52"/>
      <c r="G57" s="52"/>
      <c r="H57" s="52"/>
      <c r="I57" s="52"/>
      <c r="J57" s="52"/>
      <c r="K57" s="52"/>
      <c r="L57" s="52"/>
      <c r="M57" s="52"/>
      <c r="N57" s="52"/>
      <c r="O57" s="52"/>
      <c r="P57" s="52"/>
      <c r="Q57" s="52"/>
      <c r="R57" s="52"/>
      <c r="S57" s="52"/>
      <c r="T57" s="52"/>
      <c r="U57" s="52"/>
    </row>
    <row r="58" spans="2:33" ht="18" customHeight="1" x14ac:dyDescent="0.15">
      <c r="V58" s="32"/>
      <c r="W58" s="32"/>
      <c r="X58" s="39"/>
      <c r="Y58" s="39"/>
      <c r="Z58" s="39"/>
      <c r="AA58" s="40"/>
      <c r="AB58" s="40"/>
      <c r="AC58" s="40"/>
      <c r="AD58" s="40"/>
      <c r="AE58" s="40"/>
      <c r="AF58" s="40"/>
      <c r="AG58" s="40"/>
    </row>
    <row r="59" spans="2:33" ht="55.5" hidden="1" x14ac:dyDescent="0.15">
      <c r="V59" s="32"/>
      <c r="W59" s="32"/>
      <c r="X59" s="77" t="s">
        <v>62</v>
      </c>
      <c r="Y59" s="77"/>
      <c r="Z59" s="77"/>
      <c r="AA59" s="77"/>
      <c r="AB59" s="77"/>
      <c r="AC59" s="77"/>
      <c r="AD59" s="77"/>
      <c r="AE59" s="40"/>
      <c r="AF59" s="40"/>
      <c r="AG59" s="40"/>
    </row>
    <row r="60" spans="2:33" ht="55.5" hidden="1" x14ac:dyDescent="0.15">
      <c r="B60" s="20" t="s">
        <v>34</v>
      </c>
      <c r="C60" s="151">
        <v>6</v>
      </c>
      <c r="D60" s="151"/>
      <c r="E60" s="151"/>
      <c r="F60" s="151">
        <v>2024</v>
      </c>
      <c r="G60" s="151"/>
      <c r="H60" s="21"/>
      <c r="I60" s="21"/>
      <c r="J60" s="21"/>
      <c r="K60" s="21"/>
      <c r="L60" s="21"/>
      <c r="M60" s="21"/>
      <c r="N60" s="21"/>
      <c r="O60" s="21"/>
      <c r="P60" s="21"/>
      <c r="Q60" s="21"/>
      <c r="R60" s="79" t="s">
        <v>38</v>
      </c>
      <c r="S60" s="79"/>
      <c r="T60" s="79"/>
      <c r="U60" s="80"/>
      <c r="V60" s="32"/>
      <c r="W60" s="32"/>
      <c r="X60" s="77"/>
      <c r="Y60" s="77"/>
      <c r="Z60" s="77"/>
      <c r="AA60" s="77"/>
      <c r="AB60" s="77"/>
      <c r="AC60" s="77"/>
      <c r="AD60" s="77"/>
      <c r="AE60" s="40"/>
      <c r="AF60" s="40"/>
      <c r="AG60" s="40"/>
    </row>
    <row r="61" spans="2:33" ht="55.5" hidden="1" x14ac:dyDescent="0.15">
      <c r="B61" s="67"/>
      <c r="C61" s="158" t="s">
        <v>63</v>
      </c>
      <c r="D61" s="159"/>
      <c r="E61" s="160"/>
      <c r="F61" s="158"/>
      <c r="G61" s="160"/>
      <c r="H61" s="158" t="s">
        <v>64</v>
      </c>
      <c r="I61" s="159"/>
      <c r="J61" s="159"/>
      <c r="K61" s="160"/>
      <c r="L61" s="158"/>
      <c r="M61" s="160"/>
      <c r="N61" s="209" t="s">
        <v>65</v>
      </c>
      <c r="O61" s="209"/>
      <c r="P61" s="209"/>
      <c r="Q61" s="209"/>
      <c r="R61" s="80"/>
      <c r="S61" s="80"/>
      <c r="T61" s="80"/>
      <c r="U61" s="80"/>
      <c r="V61" s="32"/>
      <c r="W61" s="32"/>
      <c r="X61" s="77"/>
      <c r="Y61" s="77"/>
      <c r="Z61" s="77"/>
      <c r="AA61" s="77"/>
      <c r="AB61" s="77"/>
      <c r="AC61" s="77"/>
      <c r="AD61" s="77"/>
      <c r="AE61" s="40"/>
      <c r="AF61" s="40"/>
      <c r="AG61" s="40"/>
    </row>
    <row r="62" spans="2:33" ht="55.5" hidden="1" x14ac:dyDescent="0.15">
      <c r="B62" s="67" t="s">
        <v>27</v>
      </c>
      <c r="C62" s="155">
        <v>7.9</v>
      </c>
      <c r="D62" s="156"/>
      <c r="E62" s="157"/>
      <c r="F62" s="158" t="s">
        <v>27</v>
      </c>
      <c r="G62" s="160"/>
      <c r="H62" s="155">
        <v>2</v>
      </c>
      <c r="I62" s="156"/>
      <c r="J62" s="156"/>
      <c r="K62" s="157"/>
      <c r="L62" s="158" t="s">
        <v>27</v>
      </c>
      <c r="M62" s="160"/>
      <c r="N62" s="207">
        <v>2.4</v>
      </c>
      <c r="O62" s="207"/>
      <c r="P62" s="207"/>
      <c r="Q62" s="207"/>
      <c r="R62" s="80"/>
      <c r="S62" s="80"/>
      <c r="T62" s="80"/>
      <c r="U62" s="80"/>
      <c r="V62" s="32"/>
      <c r="W62" s="32"/>
      <c r="X62" s="77"/>
      <c r="Y62" s="77"/>
      <c r="Z62" s="77"/>
      <c r="AA62" s="77"/>
      <c r="AB62" s="77"/>
      <c r="AC62" s="77"/>
      <c r="AD62" s="77"/>
      <c r="AE62" s="40"/>
      <c r="AF62" s="40"/>
      <c r="AG62" s="40"/>
    </row>
    <row r="63" spans="2:33" ht="55.5" hidden="1" x14ac:dyDescent="0.15">
      <c r="B63" s="67" t="s">
        <v>28</v>
      </c>
      <c r="C63" s="152">
        <v>27600</v>
      </c>
      <c r="D63" s="153"/>
      <c r="E63" s="154"/>
      <c r="F63" s="212" t="s">
        <v>30</v>
      </c>
      <c r="G63" s="213"/>
      <c r="H63" s="152">
        <v>6800</v>
      </c>
      <c r="I63" s="153"/>
      <c r="J63" s="153"/>
      <c r="K63" s="154"/>
      <c r="L63" s="212" t="s">
        <v>32</v>
      </c>
      <c r="M63" s="213"/>
      <c r="N63" s="208">
        <v>9000</v>
      </c>
      <c r="O63" s="208"/>
      <c r="P63" s="208"/>
      <c r="Q63" s="208"/>
      <c r="R63" s="80"/>
      <c r="S63" s="80"/>
      <c r="T63" s="80"/>
      <c r="U63" s="80"/>
      <c r="V63" s="32"/>
      <c r="W63" s="32"/>
      <c r="X63" s="77"/>
      <c r="Y63" s="77"/>
      <c r="Z63" s="77"/>
      <c r="AA63" s="77"/>
      <c r="AB63" s="77"/>
      <c r="AC63" s="77"/>
      <c r="AD63" s="77"/>
      <c r="AE63" s="40"/>
      <c r="AF63" s="40"/>
      <c r="AG63" s="40"/>
    </row>
    <row r="64" spans="2:33" ht="55.5" hidden="1" x14ac:dyDescent="0.15">
      <c r="B64" s="67" t="s">
        <v>29</v>
      </c>
      <c r="C64" s="152">
        <v>22800</v>
      </c>
      <c r="D64" s="153"/>
      <c r="E64" s="154"/>
      <c r="F64" s="212" t="s">
        <v>31</v>
      </c>
      <c r="G64" s="213"/>
      <c r="H64" s="152">
        <v>5400</v>
      </c>
      <c r="I64" s="153"/>
      <c r="J64" s="153"/>
      <c r="K64" s="154"/>
      <c r="L64" s="212" t="s">
        <v>41</v>
      </c>
      <c r="M64" s="213"/>
      <c r="N64" s="208">
        <v>4500</v>
      </c>
      <c r="O64" s="208"/>
      <c r="P64" s="208"/>
      <c r="Q64" s="208"/>
      <c r="R64" s="80"/>
      <c r="S64" s="80"/>
      <c r="T64" s="80"/>
      <c r="U64" s="80"/>
      <c r="V64" s="32"/>
      <c r="W64" s="32"/>
      <c r="X64" s="77"/>
      <c r="Y64" s="77"/>
      <c r="Z64" s="77"/>
      <c r="AA64" s="77"/>
      <c r="AB64" s="77"/>
      <c r="AC64" s="77"/>
      <c r="AD64" s="77"/>
      <c r="AE64" s="40"/>
      <c r="AF64" s="40"/>
      <c r="AG64" s="40"/>
    </row>
    <row r="65" spans="2:33" ht="55.5" hidden="1" x14ac:dyDescent="0.15">
      <c r="B65" s="67" t="s">
        <v>33</v>
      </c>
      <c r="C65" s="152">
        <v>650000</v>
      </c>
      <c r="D65" s="153"/>
      <c r="E65" s="154"/>
      <c r="F65" s="210" t="s">
        <v>33</v>
      </c>
      <c r="G65" s="211"/>
      <c r="H65" s="152">
        <v>240000</v>
      </c>
      <c r="I65" s="153"/>
      <c r="J65" s="153"/>
      <c r="K65" s="154"/>
      <c r="L65" s="210" t="s">
        <v>33</v>
      </c>
      <c r="M65" s="211"/>
      <c r="N65" s="208">
        <v>170000</v>
      </c>
      <c r="O65" s="208"/>
      <c r="P65" s="208"/>
      <c r="Q65" s="208"/>
      <c r="R65" s="80"/>
      <c r="S65" s="80"/>
      <c r="T65" s="80"/>
      <c r="U65" s="80"/>
      <c r="V65" s="32"/>
      <c r="W65" s="32"/>
      <c r="X65" s="77"/>
      <c r="Y65" s="77"/>
      <c r="Z65" s="77"/>
      <c r="AA65" s="77"/>
      <c r="AB65" s="77"/>
      <c r="AC65" s="77"/>
      <c r="AD65" s="77"/>
      <c r="AE65" s="40"/>
      <c r="AF65" s="40"/>
      <c r="AG65" s="40"/>
    </row>
    <row r="66" spans="2:33" ht="55.5" hidden="1" x14ac:dyDescent="0.15">
      <c r="B66" s="68" t="s">
        <v>61</v>
      </c>
      <c r="C66" s="152">
        <v>430000</v>
      </c>
      <c r="D66" s="153"/>
      <c r="E66" s="153"/>
      <c r="F66" s="153"/>
      <c r="G66" s="153"/>
      <c r="H66" s="153"/>
      <c r="I66" s="153"/>
      <c r="J66" s="153"/>
      <c r="K66" s="153"/>
      <c r="L66" s="153"/>
      <c r="M66" s="153"/>
      <c r="N66" s="153"/>
      <c r="O66" s="153"/>
      <c r="P66" s="153"/>
      <c r="Q66" s="154"/>
      <c r="R66" s="80"/>
      <c r="S66" s="80"/>
      <c r="T66" s="80"/>
      <c r="U66" s="80"/>
      <c r="V66" s="66"/>
      <c r="W66" s="66"/>
      <c r="X66" s="77"/>
      <c r="Y66" s="77"/>
      <c r="Z66" s="77"/>
      <c r="AA66" s="77"/>
      <c r="AB66" s="77"/>
      <c r="AC66" s="77"/>
      <c r="AD66" s="77"/>
      <c r="AE66" s="40"/>
      <c r="AF66" s="40"/>
      <c r="AG66" s="40"/>
    </row>
    <row r="67" spans="2:33" ht="21" hidden="1" x14ac:dyDescent="0.15">
      <c r="C67" s="23" t="s">
        <v>36</v>
      </c>
      <c r="D67" s="23"/>
      <c r="E67" s="23"/>
      <c r="I67" s="23" t="s">
        <v>36</v>
      </c>
      <c r="J67" s="23"/>
      <c r="K67" s="23"/>
      <c r="L67" s="22"/>
      <c r="M67" s="22"/>
      <c r="N67" s="22"/>
      <c r="O67" s="24" t="s">
        <v>36</v>
      </c>
      <c r="P67" s="24"/>
      <c r="Q67" s="24"/>
      <c r="R67" s="80"/>
      <c r="S67" s="80"/>
      <c r="T67" s="80"/>
      <c r="U67" s="80"/>
      <c r="X67" s="77"/>
      <c r="Y67" s="77"/>
      <c r="Z67" s="77"/>
      <c r="AA67" s="77"/>
      <c r="AB67" s="77"/>
      <c r="AC67" s="77"/>
      <c r="AD67" s="77"/>
    </row>
    <row r="68" spans="2:33" ht="28.5" hidden="1" x14ac:dyDescent="0.15">
      <c r="C68" s="77" t="s">
        <v>37</v>
      </c>
      <c r="D68" s="77"/>
      <c r="E68" s="77"/>
      <c r="F68" s="78"/>
      <c r="G68" s="78"/>
      <c r="H68" s="78"/>
      <c r="I68" s="78"/>
      <c r="J68" s="78"/>
      <c r="K68" s="78"/>
      <c r="L68" s="78"/>
      <c r="M68" s="78"/>
      <c r="N68" s="78"/>
      <c r="O68" s="78"/>
      <c r="P68" s="31"/>
      <c r="Q68" s="31"/>
      <c r="R68" s="80"/>
      <c r="S68" s="80"/>
      <c r="T68" s="80"/>
      <c r="U68" s="80"/>
      <c r="X68" s="77"/>
      <c r="Y68" s="77"/>
      <c r="Z68" s="77"/>
      <c r="AA68" s="77"/>
      <c r="AB68" s="77"/>
      <c r="AC68" s="77"/>
      <c r="AD68" s="77"/>
    </row>
  </sheetData>
  <sheetProtection selectLockedCells="1"/>
  <mergeCells count="180">
    <mergeCell ref="X59:AD68"/>
    <mergeCell ref="G46:O46"/>
    <mergeCell ref="H62:K62"/>
    <mergeCell ref="H63:K63"/>
    <mergeCell ref="H64:K64"/>
    <mergeCell ref="H65:K65"/>
    <mergeCell ref="N62:Q62"/>
    <mergeCell ref="N63:Q63"/>
    <mergeCell ref="N64:Q64"/>
    <mergeCell ref="N65:Q65"/>
    <mergeCell ref="N61:Q61"/>
    <mergeCell ref="H61:K61"/>
    <mergeCell ref="F61:G61"/>
    <mergeCell ref="L61:M61"/>
    <mergeCell ref="F65:G65"/>
    <mergeCell ref="L65:M65"/>
    <mergeCell ref="L64:M64"/>
    <mergeCell ref="L63:M63"/>
    <mergeCell ref="L62:M62"/>
    <mergeCell ref="F64:G64"/>
    <mergeCell ref="F63:G63"/>
    <mergeCell ref="F62:G62"/>
    <mergeCell ref="C66:Q66"/>
    <mergeCell ref="F60:G60"/>
    <mergeCell ref="B39:H39"/>
    <mergeCell ref="I39:Q39"/>
    <mergeCell ref="R39:Z39"/>
    <mergeCell ref="G44:N44"/>
    <mergeCell ref="W44:AC44"/>
    <mergeCell ref="U44:V44"/>
    <mergeCell ref="C31:E31"/>
    <mergeCell ref="X31:Z31"/>
    <mergeCell ref="U31:W31"/>
    <mergeCell ref="R31:T31"/>
    <mergeCell ref="O31:Q31"/>
    <mergeCell ref="L31:N31"/>
    <mergeCell ref="I31:K31"/>
    <mergeCell ref="F31:H31"/>
    <mergeCell ref="X37:Z37"/>
    <mergeCell ref="X36:Z36"/>
    <mergeCell ref="X35:Z35"/>
    <mergeCell ref="X34:Z34"/>
    <mergeCell ref="X33:Z33"/>
    <mergeCell ref="X32:Z32"/>
    <mergeCell ref="O37:Q37"/>
    <mergeCell ref="O36:Q36"/>
    <mergeCell ref="O35:Q35"/>
    <mergeCell ref="L37:N37"/>
    <mergeCell ref="R37:T37"/>
    <mergeCell ref="R36:T36"/>
    <mergeCell ref="U37:W37"/>
    <mergeCell ref="U36:W36"/>
    <mergeCell ref="U35:W35"/>
    <mergeCell ref="R29:T29"/>
    <mergeCell ref="R35:T35"/>
    <mergeCell ref="R34:T34"/>
    <mergeCell ref="R33:T33"/>
    <mergeCell ref="R32:T32"/>
    <mergeCell ref="U34:W34"/>
    <mergeCell ref="U33:W33"/>
    <mergeCell ref="U32:W32"/>
    <mergeCell ref="U30:W30"/>
    <mergeCell ref="U29:W29"/>
    <mergeCell ref="C60:E60"/>
    <mergeCell ref="C64:E64"/>
    <mergeCell ref="C65:E65"/>
    <mergeCell ref="C63:E63"/>
    <mergeCell ref="C62:E62"/>
    <mergeCell ref="C61:E61"/>
    <mergeCell ref="O20:Q20"/>
    <mergeCell ref="L20:N20"/>
    <mergeCell ref="I20:K20"/>
    <mergeCell ref="F20:H20"/>
    <mergeCell ref="C20:E20"/>
    <mergeCell ref="O21:Q21"/>
    <mergeCell ref="L21:N21"/>
    <mergeCell ref="I21:K21"/>
    <mergeCell ref="F21:H21"/>
    <mergeCell ref="C21:E21"/>
    <mergeCell ref="I37:K37"/>
    <mergeCell ref="I36:K36"/>
    <mergeCell ref="I35:K35"/>
    <mergeCell ref="I34:K34"/>
    <mergeCell ref="I33:K33"/>
    <mergeCell ref="C29:E29"/>
    <mergeCell ref="C28:E28"/>
    <mergeCell ref="F37:H37"/>
    <mergeCell ref="R28:T28"/>
    <mergeCell ref="R30:T30"/>
    <mergeCell ref="X22:Z22"/>
    <mergeCell ref="X17:Z17"/>
    <mergeCell ref="AA22:AC22"/>
    <mergeCell ref="AA17:AC17"/>
    <mergeCell ref="AD22:AF22"/>
    <mergeCell ref="AD17:AF17"/>
    <mergeCell ref="AD21:AF21"/>
    <mergeCell ref="AA21:AC21"/>
    <mergeCell ref="X21:Z21"/>
    <mergeCell ref="AD20:AF20"/>
    <mergeCell ref="AA20:AC20"/>
    <mergeCell ref="X20:Z20"/>
    <mergeCell ref="X28:Z28"/>
    <mergeCell ref="R27:T27"/>
    <mergeCell ref="U28:W28"/>
    <mergeCell ref="X30:Z30"/>
    <mergeCell ref="X29:Z29"/>
    <mergeCell ref="I27:K27"/>
    <mergeCell ref="C35:E35"/>
    <mergeCell ref="C34:E34"/>
    <mergeCell ref="C33:E33"/>
    <mergeCell ref="C32:E32"/>
    <mergeCell ref="C30:E30"/>
    <mergeCell ref="R17:T17"/>
    <mergeCell ref="U22:W22"/>
    <mergeCell ref="U17:W17"/>
    <mergeCell ref="U21:W21"/>
    <mergeCell ref="R21:T21"/>
    <mergeCell ref="U20:W20"/>
    <mergeCell ref="R20:T20"/>
    <mergeCell ref="I32:K32"/>
    <mergeCell ref="I30:K30"/>
    <mergeCell ref="I29:K29"/>
    <mergeCell ref="I28:K28"/>
    <mergeCell ref="R22:T22"/>
    <mergeCell ref="L32:N32"/>
    <mergeCell ref="L30:N30"/>
    <mergeCell ref="L29:N29"/>
    <mergeCell ref="L28:N28"/>
    <mergeCell ref="O28:Q28"/>
    <mergeCell ref="O29:Q29"/>
    <mergeCell ref="F36:H36"/>
    <mergeCell ref="F35:H35"/>
    <mergeCell ref="F34:H34"/>
    <mergeCell ref="F33:H33"/>
    <mergeCell ref="F32:H32"/>
    <mergeCell ref="F30:H30"/>
    <mergeCell ref="F29:H29"/>
    <mergeCell ref="F28:H28"/>
    <mergeCell ref="O32:Q32"/>
    <mergeCell ref="O34:Q34"/>
    <mergeCell ref="O33:Q33"/>
    <mergeCell ref="O30:Q30"/>
    <mergeCell ref="L36:N36"/>
    <mergeCell ref="L35:N35"/>
    <mergeCell ref="L34:N34"/>
    <mergeCell ref="L33:N33"/>
    <mergeCell ref="C17:E17"/>
    <mergeCell ref="C22:E22"/>
    <mergeCell ref="F17:H17"/>
    <mergeCell ref="F22:H22"/>
    <mergeCell ref="I17:K17"/>
    <mergeCell ref="I22:K22"/>
    <mergeCell ref="L22:N22"/>
    <mergeCell ref="L17:N17"/>
    <mergeCell ref="O22:Q22"/>
    <mergeCell ref="O17:Q17"/>
    <mergeCell ref="C37:E37"/>
    <mergeCell ref="C36:E36"/>
    <mergeCell ref="B2:R2"/>
    <mergeCell ref="C68:O68"/>
    <mergeCell ref="R60:U68"/>
    <mergeCell ref="AG2:AG17"/>
    <mergeCell ref="B55:U55"/>
    <mergeCell ref="B56:U56"/>
    <mergeCell ref="X42:AA42"/>
    <mergeCell ref="B44:F44"/>
    <mergeCell ref="I42:L42"/>
    <mergeCell ref="U27:X27"/>
    <mergeCell ref="C23:E23"/>
    <mergeCell ref="AD23:AF23"/>
    <mergeCell ref="AA23:AC23"/>
    <mergeCell ref="X23:Z23"/>
    <mergeCell ref="U23:W23"/>
    <mergeCell ref="R23:T23"/>
    <mergeCell ref="O23:Q23"/>
    <mergeCell ref="L23:N23"/>
    <mergeCell ref="I23:K23"/>
    <mergeCell ref="F23:H23"/>
    <mergeCell ref="B5:X5"/>
    <mergeCell ref="B18:B19"/>
  </mergeCells>
  <phoneticPr fontId="1"/>
  <pageMargins left="0.7" right="0.7" top="0.75" bottom="0.75" header="0.3" footer="0.3"/>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国民健康保険税の試算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HARIMA</dc:creator>
  <cp:lastModifiedBy>早川 くみ子</cp:lastModifiedBy>
  <cp:lastPrinted>2022-04-11T05:49:43Z</cp:lastPrinted>
  <dcterms:created xsi:type="dcterms:W3CDTF">2014-05-08T11:48:13Z</dcterms:created>
  <dcterms:modified xsi:type="dcterms:W3CDTF">2024-03-13T23:48:45Z</dcterms:modified>
</cp:coreProperties>
</file>